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2120" windowHeight="8835" tabRatio="822" activeTab="0"/>
  </bookViews>
  <sheets>
    <sheet name="Slide 1 Income Stmt" sheetId="1" r:id="rId1"/>
    <sheet name="Slide 2 Segments" sheetId="2" r:id="rId2"/>
    <sheet name="Slide 3 Supp Info" sheetId="3" r:id="rId3"/>
  </sheets>
  <externalReferences>
    <externalReference r:id="rId6"/>
    <externalReference r:id="rId7"/>
    <externalReference r:id="rId8"/>
  </externalReferences>
  <definedNames>
    <definedName name="A">#N/A</definedName>
    <definedName name="B">#N/A</definedName>
    <definedName name="BotRow">#REF!</definedName>
    <definedName name="BSASSET">#REF!</definedName>
    <definedName name="bsliab">#REF!</definedName>
    <definedName name="C_">#N/A</definedName>
    <definedName name="cancel">#REF!</definedName>
    <definedName name="CONSSIASSET">#REF!</definedName>
    <definedName name="CONSSIINCOME">#REF!</definedName>
    <definedName name="conssiliab">#REF!</definedName>
    <definedName name="D">#N/A</definedName>
    <definedName name="DOMASSET">#REF!</definedName>
    <definedName name="DOMBS">#REF!</definedName>
    <definedName name="DOMINCOME">#REF!</definedName>
    <definedName name="domliab">#REF!</definedName>
    <definedName name="DOMPL">#REF!</definedName>
    <definedName name="E">#N/A</definedName>
    <definedName name="ent">#REF!</definedName>
    <definedName name="EPSSUMM">#REF!</definedName>
    <definedName name="F">#N/A</definedName>
    <definedName name="Forecast1">#REF!</definedName>
    <definedName name="FYE_test_col">#REF!</definedName>
    <definedName name="G">#N/A</definedName>
    <definedName name="GI">#REF!</definedName>
    <definedName name="GROINTLMTD">#REF!</definedName>
    <definedName name="GROVARMTD">#REF!</definedName>
    <definedName name="H">#N/A</definedName>
    <definedName name="HOMECLUBSMTD">#REF!</definedName>
    <definedName name="I">#N/A</definedName>
    <definedName name="J">#N/A</definedName>
    <definedName name="K">#N/A</definedName>
    <definedName name="L">#N/A</definedName>
    <definedName name="MARKET">'[3]DAILY PRICES'!#REF!</definedName>
    <definedName name="Market2">'[3]DAILY PRICES'!#REF!</definedName>
    <definedName name="OLE_LINK2" localSheetId="0">'Slide 1 Income Stmt'!#REF!</definedName>
    <definedName name="PreTotals">#REF!</definedName>
    <definedName name="_xlnm.Print_Area" localSheetId="0">'Slide 1 Income Stmt'!$A$2:$K$60</definedName>
    <definedName name="_xlnm.Print_Area" localSheetId="1">'Slide 2 Segments'!$A$2:$O$53</definedName>
    <definedName name="_xlnm.Print_Area" localSheetId="2">'Slide 3 Supp Info'!$A$2:$K$50</definedName>
    <definedName name="REFMTD">#REF!</definedName>
    <definedName name="Rev_draft">#REF!</definedName>
    <definedName name="SBF">#REF!</definedName>
    <definedName name="SBFASSET">#REF!</definedName>
    <definedName name="SBFINC">#REF!</definedName>
    <definedName name="sbfliab">#REF!</definedName>
    <definedName name="SCASSETS">#REF!</definedName>
    <definedName name="sched">#REF!</definedName>
    <definedName name="SCINCOME">#REF!</definedName>
    <definedName name="scliab">#REF!</definedName>
    <definedName name="SEI_Supplement">#REF!</definedName>
    <definedName name="SHARESO_S">#REF!</definedName>
    <definedName name="SISSOP">#REF!</definedName>
    <definedName name="SPWS_WBID">"869BF19F-660E-4F67-AC06-86F2C695B538"</definedName>
    <definedName name="TopRow">#REF!</definedName>
    <definedName name="Totals">#REF!</definedName>
  </definedNames>
  <calcPr fullCalcOnLoad="1"/>
</workbook>
</file>

<file path=xl/sharedStrings.xml><?xml version="1.0" encoding="utf-8"?>
<sst xmlns="http://schemas.openxmlformats.org/spreadsheetml/2006/main" count="128" uniqueCount="89">
  <si>
    <t>SCHOLASTIC CORPORATION</t>
  </si>
  <si>
    <t>(UNAUDITED)</t>
  </si>
  <si>
    <t>THREE MONTHS ENDED</t>
  </si>
  <si>
    <t>Revenue</t>
  </si>
  <si>
    <t>(1)</t>
  </si>
  <si>
    <t>Operating costs and expenses:</t>
  </si>
  <si>
    <t>Depreciation and amortization</t>
  </si>
  <si>
    <t>Total operating costs and expenses</t>
  </si>
  <si>
    <t>Interest expense, net</t>
  </si>
  <si>
    <t>(Amounts in millions)</t>
  </si>
  <si>
    <t>Operating margin</t>
  </si>
  <si>
    <t>*</t>
  </si>
  <si>
    <t>Accounts receivable, net</t>
  </si>
  <si>
    <t>SELECTED CASH FLOW ITEMS</t>
  </si>
  <si>
    <t>Cash and cash equivalents</t>
  </si>
  <si>
    <t>SUPPLEMENTAL INFORMATION</t>
  </si>
  <si>
    <t>Total stockholders' equity</t>
  </si>
  <si>
    <t xml:space="preserve">Overhead expense </t>
  </si>
  <si>
    <t xml:space="preserve">CONSOLIDATED STATEMENTS OF OPERATIONS </t>
  </si>
  <si>
    <t>Update Procedure:</t>
  </si>
  <si>
    <t xml:space="preserve">3 month numbers will calculate automatically.  </t>
  </si>
  <si>
    <t>Copy YTD numbers to columns Q-U</t>
  </si>
  <si>
    <t>Bad debt expense</t>
  </si>
  <si>
    <t>(2)</t>
  </si>
  <si>
    <t>Operating income</t>
  </si>
  <si>
    <t>Net debt is defined by the Company as lines of credit and short-term debt plus long-term-debt, net of cash and cash equivalents.  The Company utilizes this non-GAAP financial measure, and believes it is useful to investors, as an indicator of the Company’s effective leverage and financing needs.</t>
  </si>
  <si>
    <t>Long-term debt, excluding current portion</t>
  </si>
  <si>
    <t>Accounts payable</t>
  </si>
  <si>
    <t>Accrued royalties</t>
  </si>
  <si>
    <t>Lines of credit, short-term debt and current portion of long-term debt</t>
  </si>
  <si>
    <t>Total debt</t>
  </si>
  <si>
    <t>Total capital lease obligations</t>
  </si>
  <si>
    <t>Change</t>
  </si>
  <si>
    <t>Percent not meaningful.</t>
  </si>
  <si>
    <t>Less:    Additions to property, plant and equipment</t>
  </si>
  <si>
    <t xml:space="preserve">         Pre-publication and production costs</t>
  </si>
  <si>
    <t>(3)</t>
  </si>
  <si>
    <r>
      <t>RESULTS OF</t>
    </r>
    <r>
      <rPr>
        <b/>
        <sz val="9"/>
        <color indexed="10"/>
        <rFont val="Lucida Console"/>
        <family val="3"/>
      </rPr>
      <t xml:space="preserve"> CONTINUING </t>
    </r>
    <r>
      <rPr>
        <b/>
        <sz val="9"/>
        <rFont val="Lucida Console"/>
        <family val="3"/>
      </rPr>
      <t>OPERATIONS - SEGMENTS</t>
    </r>
  </si>
  <si>
    <t>Total liabilities of discontinued operations</t>
  </si>
  <si>
    <t>Continuing Operations</t>
  </si>
  <si>
    <t>Book Clubs</t>
  </si>
  <si>
    <t>Book Fairs</t>
  </si>
  <si>
    <t>Total revenue</t>
  </si>
  <si>
    <t>Basic:</t>
  </si>
  <si>
    <t>Diluted:</t>
  </si>
  <si>
    <t>Trade</t>
  </si>
  <si>
    <t>SELECTED BALANCE SHEET ITEMS</t>
  </si>
  <si>
    <t>Net debt (1)</t>
  </si>
  <si>
    <t>(Amounts in millions except per share data)</t>
  </si>
  <si>
    <t>Basic weighted average shares outstanding</t>
  </si>
  <si>
    <t>Inventories, net</t>
  </si>
  <si>
    <t>Total assets of discontinued operations</t>
  </si>
  <si>
    <t>Revenues</t>
  </si>
  <si>
    <t>Free cash flow is defined by the Company as net cash provided by or used in operating activities (which includes royalty advances), reduced by spending on property, plant and equipment and pre-publication and production costs. The Company believes that this non-GAAP financial measure is useful to investors as an indicator of cash flow available for debt repayment and other investing activities, such as acquisitions.  The Company utilizes free cash flow as a further indicator of operating performance and for planning investing activities.</t>
  </si>
  <si>
    <t xml:space="preserve"> </t>
  </si>
  <si>
    <t xml:space="preserve">International </t>
  </si>
  <si>
    <t>Earnings per share are calculated on non-rounded net income (loss) and shares outstanding.  Recalculating earnings per share based on numbers rounded to millions may not yield the results as presented.</t>
  </si>
  <si>
    <t>Operating loss</t>
  </si>
  <si>
    <t>Loss from continuing operations before income taxes</t>
  </si>
  <si>
    <t xml:space="preserve">Benefit for income taxes </t>
  </si>
  <si>
    <t>Loss from continuing operations</t>
  </si>
  <si>
    <t>Net loss</t>
  </si>
  <si>
    <t>Impairment charges ( )</t>
  </si>
  <si>
    <t>Loss on investments ( )</t>
  </si>
  <si>
    <t>8/31/2010 (1)</t>
  </si>
  <si>
    <t>Other income (2)</t>
  </si>
  <si>
    <t>Children's Book Publishing &amp; Distribution</t>
  </si>
  <si>
    <t>Operating loss from continuing operations</t>
  </si>
  <si>
    <t>Net cash used in operating activities</t>
  </si>
  <si>
    <t>Cost of goods sold</t>
  </si>
  <si>
    <t>Selling, general and administrative expenses</t>
  </si>
  <si>
    <t>Diluted weighted average shares outstanding (3)</t>
  </si>
  <si>
    <t>In the three months ended August 31, 2011 and August 31, 2010, the Company experienced a loss from continuing operations and therefore did not reflect any dilutive share impact.</t>
  </si>
  <si>
    <t>Loss from discontinued operations, net of tax (1)</t>
  </si>
  <si>
    <t>Basic and diluted loss per Share of Class A and Common Stock: (2)</t>
  </si>
  <si>
    <t>Loss from discontinued operations, net of tax</t>
  </si>
  <si>
    <t>8/31/2011 (1)</t>
  </si>
  <si>
    <t xml:space="preserve">*  </t>
  </si>
  <si>
    <t>Free cash flow includes discontinued operations for the three months ended August 31, 2011 and August 31, 2010.</t>
  </si>
  <si>
    <t>Free cash flow (2) (3)</t>
  </si>
  <si>
    <t>Discontinued Operations</t>
  </si>
  <si>
    <t xml:space="preserve">Results for the three month periods ended August 31, 2011 and August 31, 2010 reflect continuing operations and exclude discontinued operations. </t>
  </si>
  <si>
    <t>Operating income (loss)</t>
  </si>
  <si>
    <t>In the current fiscal period, the Company ceased operations in its direct-to-home catalog business specializing in toys.  This business was a separate reporting unit previously included in the Media, Licensing and Advertising segment and is classified as a discontinued operation in the Company's financial statements.</t>
  </si>
  <si>
    <t xml:space="preserve">The Company has closed or sold several operations during fiscal 2009, fiscal 2010 and the first quarter of fiscal 2012, and presently holds for sale one facility.  In the current fiscal period, the Company ceased operation in its direct-to-home catalog business specializing in toys.  All of these businesses are classified as discontinued operations in the Company’s financial statements.  </t>
  </si>
  <si>
    <t>Educational Technology and Services (2)</t>
  </si>
  <si>
    <t>Classroom and Supplemental Materials Publishing (2)</t>
  </si>
  <si>
    <t>Media, Licensing and Advertising (3)</t>
  </si>
  <si>
    <t>Educational Technology and Services and Classroom and Supplemental Materials Publishing were previously recorded as one segment referred to as Educational Publishing.  Prior periods have been reclassified accordingly.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</si>
</sst>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_);[Red]\(#,##0.0\)"/>
    <numFmt numFmtId="166" formatCode="0.0%"/>
    <numFmt numFmtId="167" formatCode="_(* #,##0.0_);_(* \(#,##0.0\);_(* &quot;-&quot;??_);_(@_)"/>
    <numFmt numFmtId="168" formatCode="#,##0.0_);\(#,##0.0\)"/>
    <numFmt numFmtId="169" formatCode="&quot;$&quot;#,##0.0_);\(&quot;$&quot;#,##0.0\)"/>
    <numFmt numFmtId="170" formatCode="0.0"/>
    <numFmt numFmtId="171" formatCode="#,##0;[Red]\-#,##0"/>
    <numFmt numFmtId="172" formatCode="mm/dd/yy"/>
    <numFmt numFmtId="173" formatCode="_(* #,##0.0_);_(* \(#,##0.0\);_(* &quot;-&quot;?_);_(@_)"/>
    <numFmt numFmtId="174" formatCode="&quot;$&quot;#,##0.00"/>
    <numFmt numFmtId="175" formatCode="_(* #,##0%_);_(* \(#,##0%\);_(* &quot;-&quot;??_);_(@_)"/>
    <numFmt numFmtId="176" formatCode="0.0000000"/>
    <numFmt numFmtId="177" formatCode="m/d"/>
    <numFmt numFmtId="178" formatCode="_(* #,##0_);[Red]_(* \(#,##0\);_(* &quot;&quot;&quot;&quot;&quot;&quot;&quot;&quot;\ \-\ &quot;&quot;&quot;&quot;&quot;&quot;&quot;&quot;_);_(@_)"/>
    <numFmt numFmtId="179" formatCode="&quot;$&quot;#,##0"/>
    <numFmt numFmtId="180" formatCode="#,##0&quot;£&quot;_);[Red]\(#,##0&quot;£&quot;\)"/>
    <numFmt numFmtId="181" formatCode="mmm\.yy"/>
    <numFmt numFmtId="182" formatCode="_([$€-2]* #,##0.00_);_([$€-2]* \(#,##0.00\);_([$€-2]* &quot;-&quot;??_)"/>
    <numFmt numFmtId="183" formatCode="#,##0&quot; F&quot;_);\(#,##0&quot; F&quot;\)"/>
    <numFmt numFmtId="184" formatCode="m/d/yy"/>
    <numFmt numFmtId="185" formatCode="mmmm\-yy"/>
  </numFmts>
  <fonts count="41">
    <font>
      <sz val="10"/>
      <name val="Arial"/>
      <family val="0"/>
    </font>
    <font>
      <u val="single"/>
      <sz val="10"/>
      <color indexed="36"/>
      <name val="Arial"/>
      <family val="0"/>
    </font>
    <font>
      <u val="single"/>
      <sz val="10"/>
      <color indexed="12"/>
      <name val="Arial"/>
      <family val="0"/>
    </font>
    <font>
      <sz val="10"/>
      <name val="Bookman Old Style"/>
      <family val="1"/>
    </font>
    <font>
      <sz val="8"/>
      <name val="Bookman Old Style"/>
      <family val="1"/>
    </font>
    <font>
      <sz val="9"/>
      <name val="Lucida Sans Typewriter"/>
      <family val="3"/>
    </font>
    <font>
      <b/>
      <sz val="12"/>
      <name val="Bookman Old Style"/>
      <family val="1"/>
    </font>
    <font>
      <b/>
      <sz val="8"/>
      <name val="Lucida Console"/>
      <family val="3"/>
    </font>
    <font>
      <sz val="10"/>
      <name val="Lucida Console"/>
      <family val="3"/>
    </font>
    <font>
      <sz val="8"/>
      <name val="Lucida Console"/>
      <family val="3"/>
    </font>
    <font>
      <sz val="9"/>
      <name val="Lucida Console"/>
      <family val="3"/>
    </font>
    <font>
      <u val="single"/>
      <sz val="10"/>
      <name val="Bookman Old Style"/>
      <family val="1"/>
    </font>
    <font>
      <sz val="8"/>
      <name val="Arial"/>
      <family val="0"/>
    </font>
    <font>
      <b/>
      <sz val="9"/>
      <name val="Lucida Console"/>
      <family val="3"/>
    </font>
    <font>
      <b/>
      <sz val="9"/>
      <color indexed="10"/>
      <name val="Lucida Console"/>
      <family val="3"/>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Times New Roman"/>
      <family val="1"/>
    </font>
    <font>
      <sz val="10"/>
      <color indexed="8"/>
      <name val="Times New Roman"/>
      <family val="1"/>
    </font>
    <font>
      <sz val="10"/>
      <name val="Helv"/>
      <family val="0"/>
    </font>
    <font>
      <sz val="10"/>
      <color indexed="8"/>
      <name val="Arial"/>
      <family val="2"/>
    </font>
    <font>
      <sz val="10"/>
      <name val="MS Sans Serif"/>
      <family val="0"/>
    </font>
    <font>
      <b/>
      <sz val="12"/>
      <name val="Arial"/>
      <family val="2"/>
    </font>
    <font>
      <sz val="7"/>
      <name val="Small Fonts"/>
      <family val="0"/>
    </font>
    <font>
      <b/>
      <sz val="10"/>
      <name val="MS Sans Serif"/>
      <family val="0"/>
    </font>
    <font>
      <sz val="14"/>
      <color indexed="8"/>
      <name val="P-CNTURY"/>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1"/>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thin">
        <color indexed="49"/>
      </top>
      <bottom style="double">
        <color indexed="49"/>
      </bottom>
    </border>
    <border>
      <left>
        <color indexed="63"/>
      </left>
      <right style="double"/>
      <top>
        <color indexed="63"/>
      </top>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style="thin"/>
      <right>
        <color indexed="63"/>
      </right>
      <top>
        <color indexed="63"/>
      </top>
      <bottom style="double"/>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thin"/>
    </border>
    <border>
      <left style="double"/>
      <right>
        <color indexed="63"/>
      </right>
      <top style="thin"/>
      <bottom>
        <color indexed="63"/>
      </botto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178" fontId="0" fillId="0" borderId="0" applyFill="0" applyBorder="0" applyAlignment="0">
      <protection/>
    </xf>
    <xf numFmtId="176" fontId="0" fillId="0" borderId="0" applyFill="0" applyBorder="0" applyAlignment="0">
      <protection/>
    </xf>
    <xf numFmtId="179" fontId="34" fillId="0" borderId="0" applyFill="0" applyBorder="0" applyAlignment="0">
      <protection/>
    </xf>
    <xf numFmtId="174" fontId="34" fillId="0" borderId="0" applyFill="0" applyBorder="0" applyAlignment="0">
      <protection/>
    </xf>
    <xf numFmtId="180" fontId="0" fillId="0" borderId="0" applyFill="0" applyBorder="0" applyAlignment="0">
      <protection/>
    </xf>
    <xf numFmtId="181" fontId="34" fillId="0" borderId="0" applyFill="0" applyBorder="0" applyAlignment="0">
      <protection/>
    </xf>
    <xf numFmtId="177" fontId="34" fillId="0" borderId="0" applyFill="0" applyBorder="0" applyAlignment="0">
      <protection/>
    </xf>
    <xf numFmtId="176" fontId="0" fillId="0" borderId="0" applyFill="0" applyBorder="0" applyAlignment="0">
      <protection/>
    </xf>
    <xf numFmtId="0" fontId="18" fillId="2" borderId="1" applyNumberFormat="0" applyAlignment="0" applyProtection="0"/>
    <xf numFmtId="0" fontId="19"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14" fontId="35" fillId="0" borderId="0" applyFill="0" applyBorder="0" applyAlignment="0">
      <protection/>
    </xf>
    <xf numFmtId="181" fontId="34" fillId="0" borderId="0" applyFill="0" applyBorder="0" applyAlignment="0">
      <protection/>
    </xf>
    <xf numFmtId="176" fontId="0" fillId="0" borderId="0" applyFill="0" applyBorder="0" applyAlignment="0">
      <protection/>
    </xf>
    <xf numFmtId="181" fontId="34" fillId="0" borderId="0" applyFill="0" applyBorder="0" applyAlignment="0">
      <protection/>
    </xf>
    <xf numFmtId="177" fontId="34" fillId="0" borderId="0" applyFill="0" applyBorder="0" applyAlignment="0">
      <protection/>
    </xf>
    <xf numFmtId="176" fontId="0" fillId="0" borderId="0" applyFill="0" applyBorder="0" applyAlignment="0">
      <protection/>
    </xf>
    <xf numFmtId="182" fontId="36" fillId="0" borderId="0" applyFon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17" borderId="0" applyNumberFormat="0" applyBorder="0" applyAlignment="0" applyProtection="0"/>
    <xf numFmtId="38" fontId="12" fillId="6" borderId="0" applyNumberFormat="0" applyBorder="0" applyAlignment="0" applyProtection="0"/>
    <xf numFmtId="0" fontId="37" fillId="0" borderId="3" applyNumberFormat="0" applyAlignment="0" applyProtection="0"/>
    <xf numFmtId="0" fontId="37" fillId="0" borderId="4">
      <alignment horizontal="left" vertical="center"/>
      <protection/>
    </xf>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3" borderId="1" applyNumberFormat="0" applyAlignment="0" applyProtection="0"/>
    <xf numFmtId="10" fontId="12" fillId="4" borderId="8" applyNumberFormat="0" applyBorder="0" applyAlignment="0" applyProtection="0"/>
    <xf numFmtId="181" fontId="34" fillId="0" borderId="0" applyFill="0" applyBorder="0" applyAlignment="0">
      <protection/>
    </xf>
    <xf numFmtId="176" fontId="0" fillId="0" borderId="0" applyFill="0" applyBorder="0" applyAlignment="0">
      <protection/>
    </xf>
    <xf numFmtId="181" fontId="34" fillId="0" borderId="0" applyFill="0" applyBorder="0" applyAlignment="0">
      <protection/>
    </xf>
    <xf numFmtId="177" fontId="34" fillId="0" borderId="0" applyFill="0" applyBorder="0" applyAlignment="0">
      <protection/>
    </xf>
    <xf numFmtId="176" fontId="0" fillId="0" borderId="0" applyFill="0" applyBorder="0" applyAlignment="0">
      <protection/>
    </xf>
    <xf numFmtId="0" fontId="26" fillId="0" borderId="9" applyNumberFormat="0" applyFill="0" applyAlignment="0" applyProtection="0"/>
    <xf numFmtId="0" fontId="27" fillId="8" borderId="0" applyNumberFormat="0" applyBorder="0" applyAlignment="0" applyProtection="0"/>
    <xf numFmtId="37" fontId="38" fillId="0" borderId="0">
      <alignment/>
      <protection/>
    </xf>
    <xf numFmtId="183" fontId="0" fillId="0" borderId="0">
      <alignment/>
      <protection/>
    </xf>
    <xf numFmtId="0" fontId="0" fillId="4" borderId="10" applyNumberFormat="0" applyFont="0" applyAlignment="0" applyProtection="0"/>
    <xf numFmtId="0" fontId="28" fillId="2" borderId="11" applyNumberFormat="0" applyAlignment="0" applyProtection="0"/>
    <xf numFmtId="9" fontId="0" fillId="0" borderId="0" applyFont="0" applyFill="0" applyBorder="0" applyAlignment="0" applyProtection="0"/>
    <xf numFmtId="180" fontId="0" fillId="0" borderId="0" applyFont="0" applyFill="0" applyBorder="0" applyAlignment="0" applyProtection="0"/>
    <xf numFmtId="184" fontId="0" fillId="0" borderId="0" applyFont="0" applyFill="0" applyBorder="0" applyAlignment="0" applyProtection="0"/>
    <xf numFmtId="10" fontId="0" fillId="0" borderId="0" applyFont="0" applyFill="0" applyBorder="0" applyAlignment="0" applyProtection="0"/>
    <xf numFmtId="181" fontId="34" fillId="0" borderId="0" applyFill="0" applyBorder="0" applyAlignment="0">
      <protection/>
    </xf>
    <xf numFmtId="176" fontId="0" fillId="0" borderId="0" applyFill="0" applyBorder="0" applyAlignment="0">
      <protection/>
    </xf>
    <xf numFmtId="181" fontId="34" fillId="0" borderId="0" applyFill="0" applyBorder="0" applyAlignment="0">
      <protection/>
    </xf>
    <xf numFmtId="177" fontId="34" fillId="0" borderId="0" applyFill="0" applyBorder="0" applyAlignment="0">
      <protection/>
    </xf>
    <xf numFmtId="176" fontId="0" fillId="0" borderId="0" applyFill="0" applyBorder="0" applyAlignment="0">
      <protection/>
    </xf>
    <xf numFmtId="0" fontId="36" fillId="0" borderId="0" applyNumberFormat="0" applyFont="0" applyFill="0" applyBorder="0" applyAlignment="0" applyProtection="0"/>
    <xf numFmtId="15" fontId="36" fillId="0" borderId="0" applyFont="0" applyFill="0" applyBorder="0" applyAlignment="0" applyProtection="0"/>
    <xf numFmtId="4" fontId="36" fillId="0" borderId="0" applyFont="0" applyFill="0" applyBorder="0" applyAlignment="0" applyProtection="0"/>
    <xf numFmtId="0" fontId="39" fillId="0" borderId="12">
      <alignment horizontal="center"/>
      <protection/>
    </xf>
    <xf numFmtId="0" fontId="40" fillId="18" borderId="0">
      <alignment/>
      <protection/>
    </xf>
    <xf numFmtId="0" fontId="40" fillId="18" borderId="0">
      <alignment/>
      <protection/>
    </xf>
    <xf numFmtId="0" fontId="40" fillId="18" borderId="0">
      <alignment/>
      <protection/>
    </xf>
    <xf numFmtId="0" fontId="40" fillId="18" borderId="0">
      <alignment/>
      <protection/>
    </xf>
    <xf numFmtId="0" fontId="40" fillId="18" borderId="0">
      <alignment/>
      <protection/>
    </xf>
    <xf numFmtId="0" fontId="40" fillId="18" borderId="0">
      <alignment/>
      <protection/>
    </xf>
    <xf numFmtId="0" fontId="40" fillId="18" borderId="0">
      <alignment/>
      <protection/>
    </xf>
    <xf numFmtId="0" fontId="40" fillId="18" borderId="0">
      <alignment/>
      <protection/>
    </xf>
    <xf numFmtId="49" fontId="35" fillId="0" borderId="0" applyFill="0" applyBorder="0" applyAlignment="0">
      <protection/>
    </xf>
    <xf numFmtId="185" fontId="34" fillId="0" borderId="0" applyFill="0" applyBorder="0" applyAlignment="0">
      <protection/>
    </xf>
    <xf numFmtId="167" fontId="0" fillId="0" borderId="0" applyFill="0" applyBorder="0" applyAlignment="0">
      <protection/>
    </xf>
    <xf numFmtId="0" fontId="29" fillId="0" borderId="0" applyNumberFormat="0" applyFill="0" applyBorder="0" applyAlignment="0" applyProtection="0"/>
    <xf numFmtId="0" fontId="30" fillId="0" borderId="13" applyNumberFormat="0" applyFill="0" applyAlignment="0" applyProtection="0"/>
    <xf numFmtId="0" fontId="31" fillId="0" borderId="0" applyNumberFormat="0" applyFill="0" applyBorder="0" applyAlignment="0" applyProtection="0"/>
  </cellStyleXfs>
  <cellXfs count="262">
    <xf numFmtId="0" fontId="0" fillId="0" borderId="0" xfId="0" applyAlignment="1">
      <alignment/>
    </xf>
    <xf numFmtId="0" fontId="8" fillId="0" borderId="14" xfId="0" applyFont="1" applyBorder="1" applyAlignment="1">
      <alignment/>
    </xf>
    <xf numFmtId="0" fontId="7" fillId="0" borderId="14" xfId="0" applyFont="1" applyBorder="1" applyAlignment="1">
      <alignment horizontal="center"/>
    </xf>
    <xf numFmtId="0" fontId="9" fillId="0" borderId="0" xfId="0" applyFont="1" applyBorder="1" applyAlignment="1">
      <alignment/>
    </xf>
    <xf numFmtId="0" fontId="10" fillId="0" borderId="0" xfId="0" applyFont="1" applyBorder="1" applyAlignment="1">
      <alignment/>
    </xf>
    <xf numFmtId="9" fontId="10" fillId="0" borderId="0" xfId="87" applyFont="1" applyBorder="1" applyAlignment="1">
      <alignment horizontal="center"/>
    </xf>
    <xf numFmtId="0" fontId="8" fillId="0" borderId="15" xfId="0" applyFont="1" applyBorder="1" applyAlignment="1">
      <alignment/>
    </xf>
    <xf numFmtId="172" fontId="10" fillId="0" borderId="16" xfId="50" applyNumberFormat="1" applyFont="1" applyBorder="1" applyAlignment="1" quotePrefix="1">
      <alignment horizontal="right"/>
    </xf>
    <xf numFmtId="14" fontId="10" fillId="0" borderId="17" xfId="87" applyNumberFormat="1" applyFont="1" applyBorder="1" applyAlignment="1">
      <alignment horizontal="center"/>
    </xf>
    <xf numFmtId="14" fontId="10" fillId="0" borderId="0" xfId="87" applyNumberFormat="1" applyFont="1" applyBorder="1" applyAlignment="1">
      <alignment horizontal="center"/>
    </xf>
    <xf numFmtId="0" fontId="8" fillId="0" borderId="0" xfId="0" applyFont="1" applyAlignment="1">
      <alignment/>
    </xf>
    <xf numFmtId="165" fontId="10" fillId="0" borderId="0" xfId="50" applyNumberFormat="1" applyFont="1" applyBorder="1" applyAlignment="1">
      <alignment/>
    </xf>
    <xf numFmtId="165" fontId="10" fillId="0" borderId="18" xfId="50" applyNumberFormat="1" applyFont="1" applyBorder="1" applyAlignment="1">
      <alignment horizontal="center"/>
    </xf>
    <xf numFmtId="165" fontId="10" fillId="0" borderId="0" xfId="50" applyNumberFormat="1" applyFont="1" applyBorder="1" applyAlignment="1">
      <alignment horizontal="center"/>
    </xf>
    <xf numFmtId="9" fontId="10" fillId="0" borderId="19" xfId="87" applyFont="1" applyBorder="1" applyAlignment="1">
      <alignment horizontal="center"/>
    </xf>
    <xf numFmtId="38" fontId="10" fillId="0" borderId="0" xfId="50" applyNumberFormat="1" applyFont="1" applyBorder="1" applyAlignment="1">
      <alignment horizontal="center"/>
    </xf>
    <xf numFmtId="38" fontId="10" fillId="0" borderId="19" xfId="50" applyNumberFormat="1" applyFont="1" applyBorder="1" applyAlignment="1">
      <alignment horizontal="center"/>
    </xf>
    <xf numFmtId="165" fontId="10" fillId="0" borderId="0" xfId="50" applyNumberFormat="1" applyFont="1" applyBorder="1" applyAlignment="1" quotePrefix="1">
      <alignment horizontal="left"/>
    </xf>
    <xf numFmtId="169" fontId="10" fillId="0" borderId="0" xfId="50" applyNumberFormat="1" applyFont="1" applyBorder="1" applyAlignment="1">
      <alignment/>
    </xf>
    <xf numFmtId="169" fontId="10" fillId="0" borderId="0" xfId="87" applyNumberFormat="1" applyFont="1" applyBorder="1" applyAlignment="1">
      <alignment horizontal="right"/>
    </xf>
    <xf numFmtId="168" fontId="10" fillId="0" borderId="0" xfId="50" applyNumberFormat="1" applyFont="1" applyBorder="1" applyAlignment="1">
      <alignment/>
    </xf>
    <xf numFmtId="165" fontId="10" fillId="0" borderId="0" xfId="50" applyNumberFormat="1" applyFont="1" applyBorder="1" applyAlignment="1">
      <alignment horizontal="left"/>
    </xf>
    <xf numFmtId="168" fontId="10" fillId="0" borderId="20" xfId="50" applyNumberFormat="1" applyFont="1" applyBorder="1" applyAlignment="1">
      <alignment/>
    </xf>
    <xf numFmtId="165" fontId="10" fillId="0" borderId="0" xfId="50" applyNumberFormat="1" applyFont="1" applyFill="1" applyBorder="1" applyAlignment="1">
      <alignment horizontal="left"/>
    </xf>
    <xf numFmtId="165" fontId="10" fillId="0" borderId="0" xfId="50" applyNumberFormat="1" applyFont="1" applyFill="1" applyBorder="1" applyAlignment="1">
      <alignment/>
    </xf>
    <xf numFmtId="0" fontId="10" fillId="0" borderId="18" xfId="0" applyFont="1" applyBorder="1" applyAlignment="1">
      <alignment/>
    </xf>
    <xf numFmtId="0" fontId="10" fillId="0" borderId="0" xfId="0" applyFont="1" applyBorder="1" applyAlignment="1" quotePrefix="1">
      <alignment horizontal="left"/>
    </xf>
    <xf numFmtId="167" fontId="10" fillId="0" borderId="18" xfId="50" applyNumberFormat="1" applyFont="1" applyFill="1" applyBorder="1" applyAlignment="1">
      <alignment/>
    </xf>
    <xf numFmtId="9" fontId="10" fillId="0" borderId="19" xfId="50" applyNumberFormat="1" applyFont="1" applyFill="1" applyBorder="1" applyAlignment="1">
      <alignment horizontal="right"/>
    </xf>
    <xf numFmtId="7" fontId="10" fillId="0" borderId="18" xfId="53" applyNumberFormat="1" applyFont="1" applyFill="1" applyBorder="1" applyAlignment="1">
      <alignment/>
    </xf>
    <xf numFmtId="7" fontId="10" fillId="0" borderId="0" xfId="50" applyNumberFormat="1" applyFont="1" applyFill="1" applyBorder="1" applyAlignment="1">
      <alignment/>
    </xf>
    <xf numFmtId="9" fontId="10" fillId="0" borderId="0" xfId="87" applyFont="1" applyFill="1" applyBorder="1" applyAlignment="1">
      <alignment horizontal="center"/>
    </xf>
    <xf numFmtId="7" fontId="10" fillId="0" borderId="0" xfId="0" applyNumberFormat="1" applyFont="1" applyFill="1" applyBorder="1" applyAlignment="1">
      <alignment/>
    </xf>
    <xf numFmtId="0" fontId="10" fillId="0" borderId="21" xfId="0" applyFont="1" applyBorder="1" applyAlignment="1">
      <alignment/>
    </xf>
    <xf numFmtId="0" fontId="10" fillId="0" borderId="20" xfId="0" applyFont="1" applyBorder="1" applyAlignment="1">
      <alignment/>
    </xf>
    <xf numFmtId="9" fontId="10" fillId="0" borderId="20" xfId="87" applyFont="1" applyBorder="1" applyAlignment="1">
      <alignment horizontal="center"/>
    </xf>
    <xf numFmtId="9" fontId="10" fillId="0" borderId="22" xfId="87" applyFont="1" applyBorder="1" applyAlignment="1">
      <alignment horizontal="center"/>
    </xf>
    <xf numFmtId="0" fontId="8" fillId="0" borderId="15" xfId="0" applyFont="1" applyBorder="1" applyAlignment="1" applyProtection="1">
      <alignment/>
      <protection locked="0"/>
    </xf>
    <xf numFmtId="0" fontId="8" fillId="0" borderId="14" xfId="0" applyFont="1" applyBorder="1" applyAlignment="1" applyProtection="1">
      <alignment/>
      <protection locked="0"/>
    </xf>
    <xf numFmtId="171" fontId="10" fillId="0" borderId="0" xfId="0" applyNumberFormat="1" applyFont="1" applyBorder="1" applyAlignment="1">
      <alignment horizontal="center" vertical="top"/>
    </xf>
    <xf numFmtId="0" fontId="8" fillId="0" borderId="23" xfId="0" applyFont="1" applyBorder="1" applyAlignment="1">
      <alignment/>
    </xf>
    <xf numFmtId="0" fontId="8" fillId="0" borderId="24" xfId="0" applyFont="1" applyBorder="1" applyAlignment="1">
      <alignment/>
    </xf>
    <xf numFmtId="0" fontId="8" fillId="0" borderId="25" xfId="0" applyFont="1" applyBorder="1" applyAlignment="1">
      <alignment/>
    </xf>
    <xf numFmtId="0" fontId="8" fillId="0" borderId="0" xfId="0" applyFont="1" applyBorder="1" applyAlignment="1">
      <alignment/>
    </xf>
    <xf numFmtId="0" fontId="8" fillId="0" borderId="26" xfId="0" applyFont="1" applyBorder="1" applyAlignment="1">
      <alignment/>
    </xf>
    <xf numFmtId="0" fontId="8" fillId="0" borderId="18" xfId="0" applyFont="1" applyBorder="1" applyAlignment="1">
      <alignment/>
    </xf>
    <xf numFmtId="0" fontId="8" fillId="0" borderId="19" xfId="0" applyFont="1" applyBorder="1" applyAlignment="1">
      <alignment/>
    </xf>
    <xf numFmtId="166" fontId="10" fillId="0" borderId="0" xfId="87" applyNumberFormat="1" applyFont="1" applyBorder="1" applyAlignment="1">
      <alignment/>
    </xf>
    <xf numFmtId="0" fontId="8" fillId="0" borderId="0" xfId="0" applyFont="1" applyAlignment="1" applyProtection="1">
      <alignment/>
      <protection locked="0"/>
    </xf>
    <xf numFmtId="0" fontId="8" fillId="0" borderId="27" xfId="0" applyFont="1" applyBorder="1" applyAlignment="1">
      <alignment/>
    </xf>
    <xf numFmtId="0" fontId="8" fillId="0" borderId="28" xfId="0" applyFont="1" applyBorder="1" applyAlignment="1">
      <alignment/>
    </xf>
    <xf numFmtId="168" fontId="9" fillId="0" borderId="28" xfId="50" applyNumberFormat="1" applyFont="1" applyBorder="1" applyAlignment="1">
      <alignment/>
    </xf>
    <xf numFmtId="0" fontId="8" fillId="0" borderId="29" xfId="0" applyFont="1" applyBorder="1" applyAlignment="1">
      <alignment/>
    </xf>
    <xf numFmtId="168" fontId="9" fillId="0" borderId="0" xfId="50" applyNumberFormat="1" applyFont="1" applyAlignment="1">
      <alignment/>
    </xf>
    <xf numFmtId="170" fontId="8" fillId="0" borderId="0" xfId="0" applyNumberFormat="1" applyFont="1" applyAlignment="1">
      <alignment/>
    </xf>
    <xf numFmtId="172" fontId="10" fillId="0" borderId="0" xfId="50" applyNumberFormat="1" applyFont="1" applyBorder="1" applyAlignment="1" quotePrefix="1">
      <alignment horizontal="center"/>
    </xf>
    <xf numFmtId="172" fontId="10" fillId="0" borderId="0" xfId="50" applyNumberFormat="1" applyFont="1" applyBorder="1" applyAlignment="1">
      <alignment horizontal="center"/>
    </xf>
    <xf numFmtId="165" fontId="10" fillId="0" borderId="18" xfId="50" applyNumberFormat="1" applyFont="1" applyBorder="1" applyAlignment="1">
      <alignment horizontal="right"/>
    </xf>
    <xf numFmtId="165" fontId="10" fillId="0" borderId="0" xfId="50" applyNumberFormat="1" applyFont="1" applyBorder="1" applyAlignment="1">
      <alignment horizontal="right"/>
    </xf>
    <xf numFmtId="171" fontId="10" fillId="0" borderId="21" xfId="0" applyNumberFormat="1" applyFont="1" applyFill="1" applyBorder="1" applyAlignment="1" applyProtection="1">
      <alignment vertical="top" wrapText="1"/>
      <protection locked="0"/>
    </xf>
    <xf numFmtId="171" fontId="10" fillId="0" borderId="20" xfId="0" applyNumberFormat="1" applyFont="1" applyFill="1" applyBorder="1" applyAlignment="1" applyProtection="1">
      <alignment vertical="top" wrapText="1"/>
      <protection locked="0"/>
    </xf>
    <xf numFmtId="171" fontId="10" fillId="0" borderId="22" xfId="0" applyNumberFormat="1" applyFont="1" applyFill="1" applyBorder="1" applyAlignment="1" applyProtection="1">
      <alignment vertical="top" wrapText="1"/>
      <protection locked="0"/>
    </xf>
    <xf numFmtId="168" fontId="10" fillId="0" borderId="0" xfId="50" applyNumberFormat="1" applyFont="1" applyFill="1" applyBorder="1" applyAlignment="1">
      <alignment/>
    </xf>
    <xf numFmtId="0" fontId="8" fillId="0" borderId="14" xfId="0" applyFont="1" applyFill="1" applyBorder="1" applyAlignment="1">
      <alignment/>
    </xf>
    <xf numFmtId="165" fontId="10" fillId="0" borderId="0" xfId="50" applyNumberFormat="1" applyFont="1" applyFill="1" applyBorder="1" applyAlignment="1">
      <alignment horizontal="center"/>
    </xf>
    <xf numFmtId="172" fontId="10" fillId="0" borderId="21" xfId="50" applyNumberFormat="1" applyFont="1" applyFill="1" applyBorder="1" applyAlignment="1" quotePrefix="1">
      <alignment horizontal="right"/>
    </xf>
    <xf numFmtId="165" fontId="10" fillId="0" borderId="18" xfId="50" applyNumberFormat="1" applyFont="1" applyFill="1" applyBorder="1" applyAlignment="1">
      <alignment horizontal="right"/>
    </xf>
    <xf numFmtId="9" fontId="10" fillId="0" borderId="19" xfId="87" applyFont="1" applyFill="1" applyBorder="1" applyAlignment="1">
      <alignment horizontal="center"/>
    </xf>
    <xf numFmtId="169" fontId="10" fillId="0" borderId="0" xfId="87" applyNumberFormat="1" applyFont="1" applyFill="1" applyBorder="1" applyAlignment="1">
      <alignment horizontal="right"/>
    </xf>
    <xf numFmtId="168" fontId="10" fillId="0" borderId="30" xfId="50" applyNumberFormat="1" applyFont="1" applyFill="1" applyBorder="1" applyAlignment="1">
      <alignment horizontal="right"/>
    </xf>
    <xf numFmtId="169" fontId="10" fillId="0" borderId="31" xfId="50" applyNumberFormat="1" applyFont="1" applyFill="1" applyBorder="1" applyAlignment="1">
      <alignment horizontal="right"/>
    </xf>
    <xf numFmtId="171" fontId="9" fillId="0" borderId="0" xfId="0" applyNumberFormat="1" applyFont="1" applyBorder="1" applyAlignment="1" applyProtection="1" quotePrefix="1">
      <alignment horizontal="left" vertical="top"/>
      <protection locked="0"/>
    </xf>
    <xf numFmtId="9" fontId="9" fillId="0" borderId="0" xfId="87" applyFont="1" applyBorder="1" applyAlignment="1">
      <alignment horizontal="center"/>
    </xf>
    <xf numFmtId="168" fontId="9" fillId="0" borderId="0" xfId="50" applyNumberFormat="1" applyFont="1" applyBorder="1" applyAlignment="1">
      <alignment/>
    </xf>
    <xf numFmtId="171" fontId="9" fillId="0" borderId="0" xfId="0" applyNumberFormat="1" applyFont="1" applyBorder="1" applyAlignment="1">
      <alignment horizontal="center" vertical="top"/>
    </xf>
    <xf numFmtId="172" fontId="10" fillId="0" borderId="21" xfId="50" applyNumberFormat="1" applyFont="1" applyBorder="1" applyAlignment="1">
      <alignment horizontal="right"/>
    </xf>
    <xf numFmtId="172" fontId="10" fillId="0" borderId="20" xfId="50" applyNumberFormat="1" applyFont="1" applyBorder="1" applyAlignment="1">
      <alignment horizontal="right"/>
    </xf>
    <xf numFmtId="175" fontId="10" fillId="0" borderId="19" xfId="87" applyNumberFormat="1" applyFont="1" applyFill="1" applyBorder="1" applyAlignment="1">
      <alignment horizontal="right"/>
    </xf>
    <xf numFmtId="169" fontId="10" fillId="0" borderId="18" xfId="50" applyNumberFormat="1" applyFont="1" applyFill="1" applyBorder="1" applyAlignment="1">
      <alignment horizontal="right"/>
    </xf>
    <xf numFmtId="168" fontId="10" fillId="0" borderId="18" xfId="50" applyNumberFormat="1" applyFont="1" applyFill="1" applyBorder="1" applyAlignment="1">
      <alignment horizontal="right"/>
    </xf>
    <xf numFmtId="172" fontId="10" fillId="0" borderId="20" xfId="50" applyNumberFormat="1" applyFont="1" applyFill="1" applyBorder="1" applyAlignment="1" quotePrefix="1">
      <alignment horizontal="right"/>
    </xf>
    <xf numFmtId="0" fontId="8" fillId="0" borderId="14" xfId="0" applyFont="1" applyBorder="1" applyAlignment="1">
      <alignment horizontal="center"/>
    </xf>
    <xf numFmtId="169" fontId="10" fillId="0" borderId="31" xfId="53" applyNumberFormat="1" applyFont="1" applyFill="1" applyBorder="1" applyAlignment="1">
      <alignment/>
    </xf>
    <xf numFmtId="167" fontId="10" fillId="0" borderId="0" xfId="50" applyNumberFormat="1" applyFont="1" applyFill="1" applyBorder="1" applyAlignment="1">
      <alignment/>
    </xf>
    <xf numFmtId="0" fontId="10" fillId="0" borderId="0" xfId="0" applyFont="1" applyFill="1" applyBorder="1" applyAlignment="1">
      <alignment/>
    </xf>
    <xf numFmtId="164" fontId="7" fillId="0" borderId="14" xfId="50" applyNumberFormat="1" applyFont="1" applyBorder="1" applyAlignment="1" quotePrefix="1">
      <alignment horizontal="center"/>
    </xf>
    <xf numFmtId="165" fontId="10" fillId="0" borderId="18" xfId="50" applyNumberFormat="1" applyFont="1" applyFill="1" applyBorder="1" applyAlignment="1">
      <alignment horizontal="center"/>
    </xf>
    <xf numFmtId="169" fontId="10" fillId="0" borderId="18" xfId="50" applyNumberFormat="1" applyFont="1" applyFill="1" applyBorder="1" applyAlignment="1">
      <alignment/>
    </xf>
    <xf numFmtId="168" fontId="10" fillId="0" borderId="18" xfId="50" applyNumberFormat="1" applyFont="1" applyFill="1" applyBorder="1" applyAlignment="1">
      <alignment/>
    </xf>
    <xf numFmtId="168" fontId="10" fillId="0" borderId="21" xfId="50" applyNumberFormat="1" applyFont="1" applyFill="1" applyBorder="1" applyAlignment="1">
      <alignment/>
    </xf>
    <xf numFmtId="168" fontId="10" fillId="0" borderId="30" xfId="50" applyNumberFormat="1" applyFont="1" applyFill="1" applyBorder="1" applyAlignment="1">
      <alignment/>
    </xf>
    <xf numFmtId="0" fontId="10" fillId="0" borderId="18" xfId="0" applyFont="1" applyFill="1" applyBorder="1" applyAlignment="1">
      <alignment/>
    </xf>
    <xf numFmtId="168" fontId="10" fillId="0" borderId="20" xfId="50" applyNumberFormat="1" applyFont="1" applyFill="1" applyBorder="1" applyAlignment="1">
      <alignment/>
    </xf>
    <xf numFmtId="7" fontId="10" fillId="0" borderId="0" xfId="50" applyNumberFormat="1" applyFont="1" applyFill="1" applyBorder="1" applyAlignment="1">
      <alignment/>
    </xf>
    <xf numFmtId="0" fontId="13" fillId="0" borderId="0" xfId="0" applyFont="1" applyFill="1" applyBorder="1" applyAlignment="1">
      <alignment/>
    </xf>
    <xf numFmtId="169" fontId="10" fillId="0" borderId="28" xfId="53" applyNumberFormat="1" applyFont="1" applyFill="1" applyBorder="1" applyAlignment="1">
      <alignment/>
    </xf>
    <xf numFmtId="170" fontId="10" fillId="0" borderId="0" xfId="87" applyNumberFormat="1" applyFont="1" applyFill="1" applyBorder="1" applyAlignment="1">
      <alignment horizontal="center"/>
    </xf>
    <xf numFmtId="14" fontId="10" fillId="0" borderId="32" xfId="87" applyNumberFormat="1" applyFont="1" applyBorder="1" applyAlignment="1">
      <alignment horizontal="center"/>
    </xf>
    <xf numFmtId="169" fontId="10" fillId="0" borderId="18" xfId="53" applyNumberFormat="1" applyFont="1" applyFill="1" applyBorder="1" applyAlignment="1">
      <alignment/>
    </xf>
    <xf numFmtId="169" fontId="10" fillId="0" borderId="0" xfId="53" applyNumberFormat="1" applyFont="1" applyFill="1" applyBorder="1" applyAlignment="1">
      <alignment/>
    </xf>
    <xf numFmtId="0" fontId="10" fillId="0" borderId="0" xfId="0" applyFont="1" applyAlignment="1">
      <alignment/>
    </xf>
    <xf numFmtId="164" fontId="10" fillId="0" borderId="15" xfId="50" applyNumberFormat="1" applyFont="1" applyBorder="1" applyAlignment="1">
      <alignment/>
    </xf>
    <xf numFmtId="0" fontId="10" fillId="0" borderId="15" xfId="0" applyFont="1" applyBorder="1" applyAlignment="1">
      <alignment/>
    </xf>
    <xf numFmtId="0" fontId="10" fillId="0" borderId="19" xfId="0" applyFont="1" applyBorder="1" applyAlignment="1">
      <alignment/>
    </xf>
    <xf numFmtId="9" fontId="10" fillId="0" borderId="0" xfId="87" applyFont="1" applyBorder="1" applyAlignment="1">
      <alignment/>
    </xf>
    <xf numFmtId="0" fontId="13" fillId="0" borderId="0" xfId="0" applyFont="1" applyBorder="1" applyAlignment="1">
      <alignment horizontal="center"/>
    </xf>
    <xf numFmtId="0" fontId="9" fillId="0" borderId="0" xfId="0" applyFont="1" applyFill="1" applyBorder="1" applyAlignment="1">
      <alignment/>
    </xf>
    <xf numFmtId="168" fontId="9" fillId="0" borderId="0" xfId="50" applyNumberFormat="1" applyFont="1" applyFill="1" applyBorder="1" applyAlignment="1">
      <alignment/>
    </xf>
    <xf numFmtId="171" fontId="10" fillId="0" borderId="19" xfId="0" applyNumberFormat="1" applyFont="1" applyFill="1" applyBorder="1" applyAlignment="1" applyProtection="1">
      <alignment vertical="top" wrapText="1"/>
      <protection locked="0"/>
    </xf>
    <xf numFmtId="14" fontId="10" fillId="0" borderId="19" xfId="87" applyNumberFormat="1" applyFont="1" applyFill="1" applyBorder="1" applyAlignment="1">
      <alignment horizontal="center"/>
    </xf>
    <xf numFmtId="168" fontId="10" fillId="0" borderId="19" xfId="50" applyNumberFormat="1" applyFont="1" applyFill="1" applyBorder="1" applyAlignment="1">
      <alignment/>
    </xf>
    <xf numFmtId="168" fontId="10" fillId="0" borderId="22" xfId="50" applyNumberFormat="1" applyFont="1" applyFill="1" applyBorder="1" applyAlignment="1">
      <alignment/>
    </xf>
    <xf numFmtId="165" fontId="10" fillId="0" borderId="19" xfId="50" applyNumberFormat="1" applyFont="1" applyBorder="1" applyAlignment="1">
      <alignment horizontal="right"/>
    </xf>
    <xf numFmtId="165" fontId="10" fillId="0" borderId="19" xfId="50" applyNumberFormat="1" applyFont="1" applyFill="1" applyBorder="1" applyAlignment="1">
      <alignment horizontal="right"/>
    </xf>
    <xf numFmtId="168" fontId="10" fillId="0" borderId="19" xfId="50" applyNumberFormat="1" applyFont="1" applyFill="1" applyBorder="1" applyAlignment="1">
      <alignment horizontal="right"/>
    </xf>
    <xf numFmtId="168" fontId="10" fillId="0" borderId="22" xfId="50" applyNumberFormat="1" applyFont="1" applyFill="1" applyBorder="1" applyAlignment="1">
      <alignment horizontal="right"/>
    </xf>
    <xf numFmtId="169" fontId="10" fillId="0" borderId="33" xfId="50" applyNumberFormat="1" applyFont="1" applyFill="1" applyBorder="1" applyAlignment="1">
      <alignment horizontal="right"/>
    </xf>
    <xf numFmtId="167" fontId="10" fillId="0" borderId="21" xfId="50" applyNumberFormat="1" applyFont="1" applyFill="1" applyBorder="1" applyAlignment="1">
      <alignment/>
    </xf>
    <xf numFmtId="167" fontId="10" fillId="0" borderId="20" xfId="50" applyNumberFormat="1" applyFont="1" applyFill="1" applyBorder="1" applyAlignment="1">
      <alignment/>
    </xf>
    <xf numFmtId="166" fontId="10" fillId="0" borderId="18" xfId="87" applyNumberFormat="1" applyFont="1" applyFill="1" applyBorder="1" applyAlignment="1">
      <alignment horizontal="right"/>
    </xf>
    <xf numFmtId="166" fontId="10" fillId="0" borderId="0" xfId="87" applyNumberFormat="1" applyFont="1" applyFill="1" applyBorder="1" applyAlignment="1">
      <alignment horizontal="right"/>
    </xf>
    <xf numFmtId="169" fontId="10" fillId="0" borderId="0" xfId="50" applyNumberFormat="1" applyFont="1" applyFill="1" applyBorder="1" applyAlignment="1">
      <alignment/>
    </xf>
    <xf numFmtId="173" fontId="10" fillId="0" borderId="19" xfId="87" applyNumberFormat="1" applyFont="1" applyFill="1" applyBorder="1" applyAlignment="1">
      <alignment horizontal="center"/>
    </xf>
    <xf numFmtId="168" fontId="10" fillId="0" borderId="17" xfId="50" applyNumberFormat="1" applyFont="1" applyFill="1" applyBorder="1" applyAlignment="1">
      <alignment/>
    </xf>
    <xf numFmtId="170" fontId="10" fillId="0" borderId="19" xfId="87" applyNumberFormat="1" applyFont="1" applyFill="1" applyBorder="1" applyAlignment="1">
      <alignment horizontal="center"/>
    </xf>
    <xf numFmtId="1" fontId="9" fillId="0" borderId="0" xfId="0" applyNumberFormat="1" applyFont="1" applyFill="1" applyBorder="1" applyAlignment="1">
      <alignment vertical="top" wrapText="1"/>
    </xf>
    <xf numFmtId="9" fontId="9" fillId="0" borderId="0" xfId="87" applyFont="1" applyFill="1" applyBorder="1" applyAlignment="1">
      <alignment horizontal="center"/>
    </xf>
    <xf numFmtId="0" fontId="3" fillId="0" borderId="0" xfId="0" applyFont="1" applyFill="1" applyAlignment="1">
      <alignment/>
    </xf>
    <xf numFmtId="169" fontId="10" fillId="0" borderId="31" xfId="50" applyNumberFormat="1" applyFont="1" applyFill="1" applyBorder="1" applyAlignment="1">
      <alignment/>
    </xf>
    <xf numFmtId="169" fontId="10" fillId="0" borderId="28" xfId="50" applyNumberFormat="1" applyFont="1" applyFill="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3" fillId="0" borderId="25" xfId="0" applyFont="1" applyFill="1" applyBorder="1" applyAlignment="1">
      <alignment/>
    </xf>
    <xf numFmtId="0" fontId="3" fillId="0" borderId="15" xfId="0" applyFont="1" applyFill="1" applyBorder="1" applyAlignment="1">
      <alignment/>
    </xf>
    <xf numFmtId="0" fontId="3" fillId="0" borderId="0" xfId="0" applyFont="1" applyFill="1" applyBorder="1" applyAlignment="1">
      <alignment/>
    </xf>
    <xf numFmtId="0" fontId="3" fillId="0" borderId="26" xfId="0" applyFont="1" applyFill="1" applyBorder="1" applyAlignment="1">
      <alignment/>
    </xf>
    <xf numFmtId="0" fontId="6" fillId="0" borderId="0" xfId="0" applyFont="1" applyFill="1" applyAlignment="1">
      <alignment/>
    </xf>
    <xf numFmtId="0" fontId="10" fillId="0" borderId="15" xfId="0" applyFont="1" applyFill="1" applyBorder="1" applyAlignment="1">
      <alignment/>
    </xf>
    <xf numFmtId="9" fontId="10" fillId="0" borderId="0" xfId="87" applyFont="1" applyFill="1" applyBorder="1" applyAlignment="1">
      <alignment/>
    </xf>
    <xf numFmtId="164" fontId="10" fillId="0" borderId="15" xfId="50" applyNumberFormat="1" applyFont="1" applyFill="1" applyBorder="1" applyAlignment="1">
      <alignment/>
    </xf>
    <xf numFmtId="172" fontId="10" fillId="0" borderId="30" xfId="50" applyNumberFormat="1" applyFont="1" applyFill="1" applyBorder="1" applyAlignment="1" quotePrefix="1">
      <alignment horizontal="right"/>
    </xf>
    <xf numFmtId="14" fontId="10" fillId="0" borderId="32" xfId="87" applyNumberFormat="1" applyFont="1" applyFill="1" applyBorder="1" applyAlignment="1">
      <alignment horizontal="center"/>
    </xf>
    <xf numFmtId="14" fontId="10" fillId="0" borderId="0" xfId="87" applyNumberFormat="1" applyFont="1" applyFill="1" applyBorder="1" applyAlignment="1">
      <alignment horizontal="center"/>
    </xf>
    <xf numFmtId="14" fontId="5" fillId="0" borderId="19" xfId="87" applyNumberFormat="1" applyFont="1" applyFill="1" applyBorder="1" applyAlignment="1">
      <alignment horizontal="center"/>
    </xf>
    <xf numFmtId="165" fontId="10" fillId="0" borderId="17" xfId="50" applyNumberFormat="1" applyFont="1" applyFill="1" applyBorder="1" applyAlignment="1">
      <alignment horizontal="right"/>
    </xf>
    <xf numFmtId="172" fontId="5" fillId="0" borderId="30" xfId="50" applyNumberFormat="1" applyFont="1" applyFill="1" applyBorder="1" applyAlignment="1" quotePrefix="1">
      <alignment horizontal="right"/>
    </xf>
    <xf numFmtId="172" fontId="5" fillId="0" borderId="17" xfId="50" applyNumberFormat="1" applyFont="1" applyFill="1" applyBorder="1" applyAlignment="1">
      <alignment horizontal="right"/>
    </xf>
    <xf numFmtId="14" fontId="5" fillId="0" borderId="32" xfId="87" applyNumberFormat="1" applyFont="1" applyFill="1" applyBorder="1" applyAlignment="1">
      <alignment horizontal="center"/>
    </xf>
    <xf numFmtId="165" fontId="10" fillId="0" borderId="0" xfId="50" applyNumberFormat="1" applyFont="1" applyFill="1" applyBorder="1" applyAlignment="1" quotePrefix="1">
      <alignment horizontal="left"/>
    </xf>
    <xf numFmtId="168" fontId="3" fillId="0" borderId="0" xfId="0" applyNumberFormat="1" applyFont="1" applyFill="1" applyAlignment="1">
      <alignment/>
    </xf>
    <xf numFmtId="0" fontId="10" fillId="0" borderId="0" xfId="0" applyFont="1" applyFill="1" applyBorder="1" applyAlignment="1">
      <alignment horizontal="left"/>
    </xf>
    <xf numFmtId="7" fontId="3" fillId="0" borderId="0" xfId="0" applyNumberFormat="1" applyFont="1" applyFill="1" applyAlignment="1">
      <alignment/>
    </xf>
    <xf numFmtId="9" fontId="10" fillId="0" borderId="22" xfId="87" applyFont="1" applyFill="1" applyBorder="1" applyAlignment="1">
      <alignment horizontal="center"/>
    </xf>
    <xf numFmtId="0" fontId="8" fillId="0" borderId="15" xfId="0" applyFont="1" applyFill="1" applyBorder="1" applyAlignment="1">
      <alignment/>
    </xf>
    <xf numFmtId="49" fontId="9" fillId="0" borderId="0" xfId="0" applyNumberFormat="1" applyFont="1" applyFill="1" applyBorder="1" applyAlignment="1">
      <alignment vertical="top" wrapText="1"/>
    </xf>
    <xf numFmtId="0" fontId="5" fillId="0" borderId="0" xfId="0" applyFont="1" applyFill="1" applyBorder="1" applyAlignment="1">
      <alignment/>
    </xf>
    <xf numFmtId="168" fontId="5" fillId="0" borderId="0" xfId="50" applyNumberFormat="1" applyFont="1" applyFill="1" applyBorder="1" applyAlignment="1">
      <alignment/>
    </xf>
    <xf numFmtId="0" fontId="3" fillId="0" borderId="27" xfId="0" applyFont="1" applyFill="1" applyBorder="1" applyAlignment="1">
      <alignment/>
    </xf>
    <xf numFmtId="0" fontId="3" fillId="0" borderId="28" xfId="0" applyFont="1" applyFill="1" applyBorder="1" applyAlignment="1">
      <alignment/>
    </xf>
    <xf numFmtId="0" fontId="8" fillId="0" borderId="0" xfId="0" applyFont="1" applyFill="1" applyBorder="1" applyAlignment="1">
      <alignment/>
    </xf>
    <xf numFmtId="168" fontId="4" fillId="0" borderId="0" xfId="50" applyNumberFormat="1" applyFont="1" applyFill="1" applyAlignment="1">
      <alignment/>
    </xf>
    <xf numFmtId="0" fontId="11" fillId="0" borderId="0" xfId="0" applyFont="1" applyFill="1" applyBorder="1" applyAlignment="1">
      <alignment horizontal="left"/>
    </xf>
    <xf numFmtId="167" fontId="3" fillId="0" borderId="0" xfId="50" applyNumberFormat="1" applyFont="1" applyFill="1" applyBorder="1" applyAlignment="1">
      <alignment/>
    </xf>
    <xf numFmtId="168" fontId="4" fillId="0" borderId="0" xfId="50" applyNumberFormat="1" applyFont="1" applyFill="1" applyBorder="1" applyAlignment="1">
      <alignment/>
    </xf>
    <xf numFmtId="7" fontId="8" fillId="0" borderId="14" xfId="0" applyNumberFormat="1" applyFont="1" applyFill="1" applyBorder="1" applyAlignment="1">
      <alignment/>
    </xf>
    <xf numFmtId="43" fontId="10" fillId="0" borderId="0" xfId="50" applyNumberFormat="1" applyFont="1" applyFill="1" applyBorder="1" applyAlignment="1">
      <alignment/>
    </xf>
    <xf numFmtId="43" fontId="10" fillId="0" borderId="19" xfId="87" applyNumberFormat="1" applyFont="1" applyFill="1" applyBorder="1" applyAlignment="1">
      <alignment horizontal="center"/>
    </xf>
    <xf numFmtId="43" fontId="10" fillId="0" borderId="0" xfId="87" applyNumberFormat="1" applyFont="1" applyFill="1" applyBorder="1" applyAlignment="1">
      <alignment horizontal="center"/>
    </xf>
    <xf numFmtId="43" fontId="8" fillId="0" borderId="14" xfId="0" applyNumberFormat="1" applyFont="1" applyFill="1" applyBorder="1" applyAlignment="1">
      <alignment/>
    </xf>
    <xf numFmtId="43" fontId="3" fillId="0" borderId="0" xfId="0" applyNumberFormat="1" applyFont="1" applyFill="1" applyAlignment="1">
      <alignment/>
    </xf>
    <xf numFmtId="165" fontId="10" fillId="0" borderId="0" xfId="50" applyNumberFormat="1" applyFont="1" applyFill="1" applyBorder="1" applyAlignment="1">
      <alignment horizontal="left" wrapText="1"/>
    </xf>
    <xf numFmtId="171" fontId="9" fillId="0" borderId="0" xfId="0" applyNumberFormat="1" applyFont="1" applyFill="1" applyBorder="1" applyAlignment="1" applyProtection="1" quotePrefix="1">
      <alignment horizontal="left" vertical="top"/>
      <protection locked="0"/>
    </xf>
    <xf numFmtId="171" fontId="9" fillId="0" borderId="28" xfId="0" applyNumberFormat="1" applyFont="1" applyBorder="1" applyAlignment="1" applyProtection="1" quotePrefix="1">
      <alignment horizontal="left" vertical="top"/>
      <protection locked="0"/>
    </xf>
    <xf numFmtId="0" fontId="10" fillId="0" borderId="0" xfId="0" applyFont="1" applyAlignment="1">
      <alignment horizontal="left" indent="1"/>
    </xf>
    <xf numFmtId="169" fontId="10" fillId="0" borderId="18" xfId="50" applyNumberFormat="1" applyFont="1" applyBorder="1" applyAlignment="1">
      <alignment/>
    </xf>
    <xf numFmtId="169" fontId="10" fillId="0" borderId="0" xfId="53" applyNumberFormat="1" applyFont="1" applyBorder="1" applyAlignment="1">
      <alignment/>
    </xf>
    <xf numFmtId="167" fontId="10" fillId="0" borderId="0" xfId="50" applyNumberFormat="1" applyFont="1" applyBorder="1" applyAlignment="1">
      <alignment/>
    </xf>
    <xf numFmtId="175" fontId="10" fillId="0" borderId="0" xfId="87" applyNumberFormat="1" applyFont="1" applyFill="1" applyBorder="1" applyAlignment="1">
      <alignment horizontal="right"/>
    </xf>
    <xf numFmtId="172" fontId="10" fillId="0" borderId="21" xfId="50" applyNumberFormat="1" applyFont="1" applyBorder="1" applyAlignment="1" quotePrefix="1">
      <alignment horizontal="right"/>
    </xf>
    <xf numFmtId="172" fontId="10" fillId="0" borderId="20" xfId="50" applyNumberFormat="1" applyFont="1" applyBorder="1" applyAlignment="1" quotePrefix="1">
      <alignment horizontal="right"/>
    </xf>
    <xf numFmtId="172" fontId="10" fillId="0" borderId="4" xfId="50" applyNumberFormat="1" applyFont="1" applyBorder="1" applyAlignment="1" quotePrefix="1">
      <alignment horizontal="right"/>
    </xf>
    <xf numFmtId="14" fontId="10" fillId="0" borderId="19" xfId="87" applyNumberFormat="1" applyFont="1" applyBorder="1" applyAlignment="1">
      <alignment horizontal="center"/>
    </xf>
    <xf numFmtId="7" fontId="10" fillId="0" borderId="19" xfId="50" applyNumberFormat="1" applyFont="1" applyBorder="1" applyAlignment="1">
      <alignment/>
    </xf>
    <xf numFmtId="168" fontId="10" fillId="0" borderId="22" xfId="50" applyNumberFormat="1" applyFont="1" applyBorder="1" applyAlignment="1">
      <alignment/>
    </xf>
    <xf numFmtId="43" fontId="3" fillId="0" borderId="0" xfId="50" applyFont="1" applyFill="1" applyBorder="1" applyAlignment="1">
      <alignment/>
    </xf>
    <xf numFmtId="165" fontId="10" fillId="0" borderId="0" xfId="50" applyNumberFormat="1" applyFont="1" applyFill="1" applyBorder="1" applyAlignment="1">
      <alignment horizontal="right"/>
    </xf>
    <xf numFmtId="167" fontId="3" fillId="0" borderId="0" xfId="50" applyNumberFormat="1" applyFont="1" applyFill="1" applyAlignment="1">
      <alignment/>
    </xf>
    <xf numFmtId="43" fontId="3" fillId="0" borderId="0" xfId="0" applyNumberFormat="1" applyFont="1" applyFill="1" applyBorder="1" applyAlignment="1">
      <alignment/>
    </xf>
    <xf numFmtId="7" fontId="8" fillId="0" borderId="0" xfId="0" applyNumberFormat="1" applyFont="1" applyAlignment="1">
      <alignment/>
    </xf>
    <xf numFmtId="167" fontId="10" fillId="0" borderId="19" xfId="50" applyNumberFormat="1" applyFont="1" applyFill="1" applyBorder="1" applyAlignment="1">
      <alignment horizontal="center"/>
    </xf>
    <xf numFmtId="167" fontId="10" fillId="0" borderId="0" xfId="50" applyNumberFormat="1" applyFont="1" applyFill="1" applyBorder="1" applyAlignment="1">
      <alignment horizontal="center"/>
    </xf>
    <xf numFmtId="167" fontId="10" fillId="0" borderId="22" xfId="50" applyNumberFormat="1" applyFont="1" applyFill="1" applyBorder="1" applyAlignment="1">
      <alignment horizontal="center"/>
    </xf>
    <xf numFmtId="172" fontId="10" fillId="0" borderId="20" xfId="50" applyNumberFormat="1" applyFont="1" applyFill="1" applyBorder="1" applyAlignment="1">
      <alignment horizontal="right"/>
    </xf>
    <xf numFmtId="172" fontId="10" fillId="0" borderId="22" xfId="50" applyNumberFormat="1" applyFont="1" applyFill="1" applyBorder="1" applyAlignment="1">
      <alignment horizontal="right"/>
    </xf>
    <xf numFmtId="169" fontId="10" fillId="0" borderId="19" xfId="87" applyNumberFormat="1" applyFont="1" applyFill="1" applyBorder="1" applyAlignment="1">
      <alignment horizontal="right"/>
    </xf>
    <xf numFmtId="167" fontId="8" fillId="0" borderId="0" xfId="50" applyNumberFormat="1" applyFont="1" applyAlignment="1" applyProtection="1">
      <alignment/>
      <protection locked="0"/>
    </xf>
    <xf numFmtId="169" fontId="10" fillId="0" borderId="0" xfId="0" applyNumberFormat="1" applyFont="1" applyBorder="1" applyAlignment="1">
      <alignment/>
    </xf>
    <xf numFmtId="168" fontId="10" fillId="0" borderId="0" xfId="50" applyNumberFormat="1" applyFont="1" applyFill="1" applyBorder="1" applyAlignment="1">
      <alignment horizontal="right"/>
    </xf>
    <xf numFmtId="168" fontId="10" fillId="0" borderId="20" xfId="50" applyNumberFormat="1" applyFont="1" applyFill="1" applyBorder="1" applyAlignment="1">
      <alignment horizontal="right"/>
    </xf>
    <xf numFmtId="169" fontId="10" fillId="0" borderId="28" xfId="50" applyNumberFormat="1" applyFont="1" applyFill="1" applyBorder="1" applyAlignment="1">
      <alignment horizontal="right"/>
    </xf>
    <xf numFmtId="0" fontId="9" fillId="0" borderId="0" xfId="0" applyFont="1" applyFill="1" applyBorder="1" applyAlignment="1">
      <alignment/>
    </xf>
    <xf numFmtId="168" fontId="9" fillId="0" borderId="0" xfId="50" applyNumberFormat="1" applyFont="1" applyFill="1" applyBorder="1" applyAlignment="1">
      <alignment/>
    </xf>
    <xf numFmtId="0" fontId="9" fillId="0" borderId="0" xfId="0" applyFont="1" applyFill="1" applyBorder="1" applyAlignment="1">
      <alignment vertical="top"/>
    </xf>
    <xf numFmtId="0" fontId="12" fillId="0" borderId="0" xfId="0" applyFont="1" applyFill="1" applyBorder="1" applyAlignment="1">
      <alignment vertical="top"/>
    </xf>
    <xf numFmtId="9" fontId="8" fillId="0" borderId="0" xfId="87" applyFont="1" applyAlignment="1">
      <alignment/>
    </xf>
    <xf numFmtId="169" fontId="8" fillId="0" borderId="0" xfId="0" applyNumberFormat="1" applyFont="1" applyAlignment="1">
      <alignment/>
    </xf>
    <xf numFmtId="172" fontId="10" fillId="0" borderId="17" xfId="50" applyNumberFormat="1" applyFont="1" applyFill="1" applyBorder="1" applyAlignment="1" quotePrefix="1">
      <alignment horizontal="right"/>
    </xf>
    <xf numFmtId="168" fontId="8" fillId="0" borderId="0" xfId="0" applyNumberFormat="1" applyFont="1" applyAlignment="1">
      <alignment/>
    </xf>
    <xf numFmtId="9" fontId="8" fillId="0" borderId="0" xfId="87" applyFont="1" applyAlignment="1" applyProtection="1">
      <alignment/>
      <protection locked="0"/>
    </xf>
    <xf numFmtId="0" fontId="32" fillId="0" borderId="0" xfId="0" applyFont="1" applyAlignment="1">
      <alignment/>
    </xf>
    <xf numFmtId="4" fontId="9" fillId="0" borderId="0" xfId="0" applyNumberFormat="1" applyFont="1" applyFill="1" applyBorder="1" applyAlignment="1">
      <alignment vertical="top" wrapText="1"/>
    </xf>
    <xf numFmtId="4" fontId="12" fillId="0" borderId="0" xfId="0" applyNumberFormat="1" applyFont="1" applyFill="1" applyAlignment="1">
      <alignment vertical="top" wrapText="1"/>
    </xf>
    <xf numFmtId="0" fontId="33" fillId="0" borderId="0" xfId="0" applyFont="1" applyAlignment="1">
      <alignment/>
    </xf>
    <xf numFmtId="169" fontId="10" fillId="0" borderId="21" xfId="53" applyNumberFormat="1" applyFont="1" applyFill="1" applyBorder="1" applyAlignment="1">
      <alignment/>
    </xf>
    <xf numFmtId="169" fontId="10" fillId="0" borderId="20" xfId="53" applyNumberFormat="1" applyFont="1" applyFill="1" applyBorder="1" applyAlignment="1">
      <alignment/>
    </xf>
    <xf numFmtId="169" fontId="10" fillId="0" borderId="18" xfId="87" applyNumberFormat="1" applyFont="1" applyFill="1" applyBorder="1" applyAlignment="1">
      <alignment horizontal="right"/>
    </xf>
    <xf numFmtId="0" fontId="10" fillId="0" borderId="0" xfId="0" applyFont="1" applyFill="1" applyAlignment="1">
      <alignment/>
    </xf>
    <xf numFmtId="43" fontId="10" fillId="0" borderId="18" xfId="50" applyNumberFormat="1" applyFont="1" applyFill="1" applyBorder="1" applyAlignment="1">
      <alignment/>
    </xf>
    <xf numFmtId="167" fontId="10" fillId="0" borderId="18" xfId="50" applyNumberFormat="1" applyFont="1" applyFill="1" applyBorder="1" applyAlignment="1">
      <alignment horizontal="right"/>
    </xf>
    <xf numFmtId="167" fontId="10" fillId="0" borderId="21" xfId="50" applyNumberFormat="1" applyFont="1" applyFill="1" applyBorder="1" applyAlignment="1">
      <alignment horizontal="right"/>
    </xf>
    <xf numFmtId="43" fontId="8" fillId="0" borderId="0" xfId="50" applyFont="1" applyAlignment="1">
      <alignment/>
    </xf>
    <xf numFmtId="169" fontId="8" fillId="0" borderId="0" xfId="0" applyNumberFormat="1" applyFont="1" applyBorder="1" applyAlignment="1">
      <alignment/>
    </xf>
    <xf numFmtId="164" fontId="13" fillId="0" borderId="0" xfId="50" applyNumberFormat="1" applyFont="1" applyFill="1" applyBorder="1" applyAlignment="1">
      <alignment horizontal="center"/>
    </xf>
    <xf numFmtId="164" fontId="13" fillId="0" borderId="15" xfId="50" applyNumberFormat="1" applyFont="1" applyFill="1" applyBorder="1" applyAlignment="1" quotePrefix="1">
      <alignment horizontal="center"/>
    </xf>
    <xf numFmtId="0" fontId="9" fillId="0" borderId="0" xfId="0" applyFont="1" applyFill="1" applyAlignment="1">
      <alignment vertical="top" wrapText="1"/>
    </xf>
    <xf numFmtId="9" fontId="10" fillId="0" borderId="16" xfId="87" applyFont="1" applyFill="1" applyBorder="1" applyAlignment="1" quotePrefix="1">
      <alignment horizontal="center"/>
    </xf>
    <xf numFmtId="9" fontId="10" fillId="0" borderId="4" xfId="87" applyFont="1" applyFill="1" applyBorder="1" applyAlignment="1" quotePrefix="1">
      <alignment horizontal="center"/>
    </xf>
    <xf numFmtId="9" fontId="10" fillId="0" borderId="34" xfId="87" applyFont="1" applyFill="1" applyBorder="1" applyAlignment="1" quotePrefix="1">
      <alignment horizontal="center"/>
    </xf>
    <xf numFmtId="165" fontId="10" fillId="0" borderId="0" xfId="50" applyNumberFormat="1" applyFont="1" applyFill="1" applyBorder="1" applyAlignment="1">
      <alignment horizontal="left" wrapText="1"/>
    </xf>
    <xf numFmtId="4" fontId="9" fillId="0" borderId="0" xfId="0" applyNumberFormat="1" applyFont="1" applyFill="1" applyBorder="1" applyAlignment="1">
      <alignment vertical="top" wrapText="1"/>
    </xf>
    <xf numFmtId="4" fontId="12" fillId="0" borderId="0" xfId="0" applyNumberFormat="1" applyFont="1" applyFill="1" applyAlignment="1">
      <alignment vertical="top" wrapText="1"/>
    </xf>
    <xf numFmtId="164" fontId="13" fillId="0" borderId="35" xfId="50" applyNumberFormat="1" applyFont="1" applyFill="1" applyBorder="1" applyAlignment="1">
      <alignment horizontal="center"/>
    </xf>
    <xf numFmtId="164" fontId="13" fillId="0" borderId="17" xfId="50" applyNumberFormat="1" applyFont="1" applyFill="1" applyBorder="1" applyAlignment="1">
      <alignment horizontal="center"/>
    </xf>
    <xf numFmtId="164" fontId="13" fillId="0" borderId="15" xfId="50" applyNumberFormat="1" applyFont="1" applyFill="1" applyBorder="1" applyAlignment="1">
      <alignment horizontal="center"/>
    </xf>
    <xf numFmtId="164" fontId="13" fillId="0" borderId="0" xfId="50" applyNumberFormat="1" applyFont="1" applyFill="1" applyBorder="1" applyAlignment="1" quotePrefix="1">
      <alignment horizontal="center"/>
    </xf>
    <xf numFmtId="0" fontId="13" fillId="0" borderId="15" xfId="0" applyFont="1" applyFill="1" applyBorder="1" applyAlignment="1">
      <alignment horizontal="center"/>
    </xf>
    <xf numFmtId="0" fontId="13" fillId="0" borderId="0" xfId="0" applyFont="1" applyFill="1" applyBorder="1" applyAlignment="1">
      <alignment horizontal="center"/>
    </xf>
    <xf numFmtId="0" fontId="9" fillId="0" borderId="0" xfId="0" applyFont="1" applyAlignment="1">
      <alignment vertical="top" wrapText="1"/>
    </xf>
    <xf numFmtId="0" fontId="9" fillId="0" borderId="0" xfId="0" applyFont="1" applyFill="1" applyAlignment="1">
      <alignment horizontal="left" vertical="top" wrapText="1"/>
    </xf>
    <xf numFmtId="49" fontId="9" fillId="0" borderId="0" xfId="0" applyNumberFormat="1" applyFont="1" applyBorder="1" applyAlignment="1">
      <alignment vertical="top" wrapText="1"/>
    </xf>
    <xf numFmtId="0" fontId="12" fillId="0" borderId="0" xfId="0" applyFont="1" applyAlignment="1">
      <alignment vertical="top" wrapText="1"/>
    </xf>
    <xf numFmtId="9" fontId="10" fillId="0" borderId="16" xfId="87" applyFont="1" applyBorder="1" applyAlignment="1">
      <alignment horizontal="center"/>
    </xf>
    <xf numFmtId="9" fontId="10" fillId="0" borderId="4" xfId="87" applyFont="1" applyBorder="1" applyAlignment="1">
      <alignment horizontal="center"/>
    </xf>
    <xf numFmtId="9" fontId="10" fillId="0" borderId="34" xfId="87" applyFont="1" applyBorder="1" applyAlignment="1">
      <alignment horizontal="center"/>
    </xf>
    <xf numFmtId="171" fontId="10" fillId="0" borderId="0" xfId="0" applyNumberFormat="1" applyFont="1" applyFill="1" applyBorder="1" applyAlignment="1" quotePrefix="1">
      <alignment horizontal="left" vertical="top" wrapText="1"/>
    </xf>
    <xf numFmtId="0" fontId="10" fillId="0" borderId="0" xfId="0" applyFont="1" applyFill="1" applyBorder="1" applyAlignment="1">
      <alignment vertical="top" wrapText="1"/>
    </xf>
    <xf numFmtId="164" fontId="13" fillId="0" borderId="35" xfId="50" applyNumberFormat="1" applyFont="1" applyBorder="1" applyAlignment="1">
      <alignment horizontal="center"/>
    </xf>
    <xf numFmtId="164" fontId="13" fillId="0" borderId="17" xfId="50" applyNumberFormat="1" applyFont="1" applyBorder="1" applyAlignment="1">
      <alignment horizontal="center"/>
    </xf>
    <xf numFmtId="164" fontId="13" fillId="0" borderId="15" xfId="50" applyNumberFormat="1" applyFont="1" applyBorder="1" applyAlignment="1">
      <alignment horizontal="center"/>
    </xf>
    <xf numFmtId="164" fontId="14" fillId="0" borderId="0" xfId="50" applyNumberFormat="1" applyFont="1" applyBorder="1" applyAlignment="1">
      <alignment horizontal="center"/>
    </xf>
    <xf numFmtId="14" fontId="10" fillId="0" borderId="4" xfId="87" applyNumberFormat="1" applyFont="1" applyBorder="1" applyAlignment="1">
      <alignment horizontal="center"/>
    </xf>
    <xf numFmtId="14" fontId="10" fillId="0" borderId="34" xfId="87" applyNumberFormat="1" applyFont="1" applyBorder="1" applyAlignment="1">
      <alignment horizontal="center"/>
    </xf>
    <xf numFmtId="9" fontId="10" fillId="0" borderId="16" xfId="87" applyFont="1" applyBorder="1" applyAlignment="1" quotePrefix="1">
      <alignment horizontal="center"/>
    </xf>
    <xf numFmtId="171" fontId="10" fillId="0" borderId="0" xfId="0" applyNumberFormat="1" applyFont="1" applyFill="1" applyBorder="1" applyAlignment="1" applyProtection="1">
      <alignment vertical="top" wrapText="1"/>
      <protection locked="0"/>
    </xf>
    <xf numFmtId="0" fontId="13" fillId="0" borderId="15" xfId="0" applyFont="1" applyBorder="1" applyAlignment="1">
      <alignment horizontal="center"/>
    </xf>
    <xf numFmtId="0" fontId="13" fillId="0" borderId="0" xfId="0" applyFont="1" applyBorder="1" applyAlignment="1">
      <alignment horizontal="center"/>
    </xf>
    <xf numFmtId="9" fontId="10" fillId="0" borderId="16" xfId="87" applyFont="1" applyFill="1" applyBorder="1" applyAlignment="1">
      <alignment horizontal="center"/>
    </xf>
    <xf numFmtId="9" fontId="10" fillId="0" borderId="34" xfId="87" applyFont="1" applyFill="1" applyBorder="1" applyAlignment="1">
      <alignment horizontal="center"/>
    </xf>
    <xf numFmtId="164" fontId="13" fillId="0" borderId="0" xfId="50" applyNumberFormat="1" applyFont="1" applyBorder="1" applyAlignment="1">
      <alignment horizontal="center"/>
    </xf>
    <xf numFmtId="171" fontId="10" fillId="0" borderId="0" xfId="0" applyNumberFormat="1" applyFont="1" applyBorder="1" applyAlignment="1">
      <alignment horizontal="left" vertical="center" wrapText="1"/>
    </xf>
    <xf numFmtId="9" fontId="10" fillId="0" borderId="4" xfId="87" applyFont="1" applyFill="1" applyBorder="1" applyAlignment="1">
      <alignment horizontal="center"/>
    </xf>
    <xf numFmtId="0" fontId="9" fillId="0" borderId="28" xfId="0" applyFont="1" applyFill="1" applyBorder="1" applyAlignment="1">
      <alignment vertical="top" wrapText="1"/>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alculation" xfId="48"/>
    <cellStyle name="Check Cell" xfId="49"/>
    <cellStyle name="Comma" xfId="50"/>
    <cellStyle name="Comma [0]" xfId="51"/>
    <cellStyle name="Comma [00]" xfId="52"/>
    <cellStyle name="Currency" xfId="53"/>
    <cellStyle name="Currency [0]" xfId="54"/>
    <cellStyle name="Currency [00]" xfId="55"/>
    <cellStyle name="Date Short" xfId="56"/>
    <cellStyle name="Enter Currency (0)" xfId="57"/>
    <cellStyle name="Enter Currency (2)" xfId="58"/>
    <cellStyle name="Enter Units (0)" xfId="59"/>
    <cellStyle name="Enter Units (1)" xfId="60"/>
    <cellStyle name="Enter Units (2)" xfId="61"/>
    <cellStyle name="Euro" xfId="62"/>
    <cellStyle name="Explanatory Text" xfId="63"/>
    <cellStyle name="Followed Hyperlink" xfId="64"/>
    <cellStyle name="Good" xfId="65"/>
    <cellStyle name="Grey" xfId="66"/>
    <cellStyle name="Header1" xfId="67"/>
    <cellStyle name="Header2" xfId="68"/>
    <cellStyle name="Heading 1" xfId="69"/>
    <cellStyle name="Heading 2" xfId="70"/>
    <cellStyle name="Heading 3" xfId="71"/>
    <cellStyle name="Heading 4" xfId="72"/>
    <cellStyle name="Hyperlink" xfId="73"/>
    <cellStyle name="Input" xfId="74"/>
    <cellStyle name="Input [yellow]" xfId="75"/>
    <cellStyle name="Link Currency (0)" xfId="76"/>
    <cellStyle name="Link Currency (2)" xfId="77"/>
    <cellStyle name="Link Units (0)" xfId="78"/>
    <cellStyle name="Link Units (1)" xfId="79"/>
    <cellStyle name="Link Units (2)" xfId="80"/>
    <cellStyle name="Linked Cell" xfId="81"/>
    <cellStyle name="Neutral" xfId="82"/>
    <cellStyle name="no dec" xfId="83"/>
    <cellStyle name="Normal - Style1" xfId="84"/>
    <cellStyle name="Note" xfId="85"/>
    <cellStyle name="Output" xfId="86"/>
    <cellStyle name="Percent" xfId="87"/>
    <cellStyle name="Percent [0]" xfId="88"/>
    <cellStyle name="Percent [00]" xfId="89"/>
    <cellStyle name="Percent [2]" xfId="90"/>
    <cellStyle name="PrePop Currency (0)" xfId="91"/>
    <cellStyle name="PrePop Currency (2)" xfId="92"/>
    <cellStyle name="PrePop Units (0)" xfId="93"/>
    <cellStyle name="PrePop Units (1)" xfId="94"/>
    <cellStyle name="PrePop Units (2)" xfId="95"/>
    <cellStyle name="PSChar" xfId="96"/>
    <cellStyle name="PSDate" xfId="97"/>
    <cellStyle name="PSDec" xfId="98"/>
    <cellStyle name="PSHeading" xfId="99"/>
    <cellStyle name="StyleName1" xfId="100"/>
    <cellStyle name="StyleName2" xfId="101"/>
    <cellStyle name="StyleName3" xfId="102"/>
    <cellStyle name="StyleName4" xfId="103"/>
    <cellStyle name="StyleName5" xfId="104"/>
    <cellStyle name="StyleName6" xfId="105"/>
    <cellStyle name="StyleName7" xfId="106"/>
    <cellStyle name="StyleName8" xfId="107"/>
    <cellStyle name="Text Indent A" xfId="108"/>
    <cellStyle name="Text Indent B" xfId="109"/>
    <cellStyle name="Text Indent C" xfId="110"/>
    <cellStyle name="Title" xfId="111"/>
    <cellStyle name="Total" xfId="112"/>
    <cellStyle name="Warning Text" xfId="11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reladal\My%20Documents\Book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ireladal\My%20Documents\Book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chnjshr1\corpaccounting\My%20Documents\EPS%20Equity%20Items\Monthly%20Workups\Copy%20of%201st%20half%20%2099%20EP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ING COU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QTDEPS"/>
      <sheetName val="QTD OPTIONS OS"/>
      <sheetName val="QTD OUT OF THE MONEY"/>
      <sheetName val="SHARES OS"/>
      <sheetName val="MTD YTD AVG MKT"/>
      <sheetName val="DAILY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12311">
    <pageSetUpPr fitToPage="1"/>
  </sheetPr>
  <dimension ref="A2:T65"/>
  <sheetViews>
    <sheetView showGridLines="0" tabSelected="1" zoomScaleSheetLayoutView="75" workbookViewId="0" topLeftCell="A1">
      <selection activeCell="A1" sqref="A1"/>
    </sheetView>
  </sheetViews>
  <sheetFormatPr defaultColWidth="9.140625" defaultRowHeight="12.75"/>
  <cols>
    <col min="1" max="1" width="2.7109375" style="127" customWidth="1"/>
    <col min="2" max="2" width="4.00390625" style="127" customWidth="1"/>
    <col min="3" max="3" width="77.140625" style="127" customWidth="1"/>
    <col min="4" max="5" width="18.7109375" style="127" hidden="1" customWidth="1"/>
    <col min="6" max="6" width="3.7109375" style="127" hidden="1" customWidth="1"/>
    <col min="7" max="7" width="2.28125" style="127" customWidth="1"/>
    <col min="8" max="9" width="18.7109375" style="127" customWidth="1"/>
    <col min="10" max="10" width="2.8515625" style="127" customWidth="1"/>
    <col min="11" max="11" width="5.8515625" style="127" customWidth="1"/>
    <col min="12" max="12" width="7.8515625" style="127" customWidth="1"/>
    <col min="13" max="14" width="11.00390625" style="127" hidden="1" customWidth="1"/>
    <col min="15" max="15" width="2.00390625" style="127" hidden="1" customWidth="1"/>
    <col min="16" max="16" width="7.8515625" style="127" hidden="1" customWidth="1"/>
    <col min="17" max="17" width="7.8515625" style="127" customWidth="1"/>
    <col min="18" max="18" width="10.421875" style="127" customWidth="1"/>
    <col min="19" max="16384" width="7.8515625" style="127" customWidth="1"/>
  </cols>
  <sheetData>
    <row r="1" ht="15.75" thickBot="1"/>
    <row r="2" spans="1:11" ht="10.5" customHeight="1" thickTop="1">
      <c r="A2" s="130"/>
      <c r="B2" s="131"/>
      <c r="C2" s="131"/>
      <c r="D2" s="131"/>
      <c r="E2" s="131"/>
      <c r="F2" s="131"/>
      <c r="G2" s="131"/>
      <c r="H2" s="131"/>
      <c r="I2" s="131"/>
      <c r="J2" s="131"/>
      <c r="K2" s="132"/>
    </row>
    <row r="3" spans="1:11" ht="12" customHeight="1">
      <c r="A3" s="133"/>
      <c r="B3" s="134"/>
      <c r="C3" s="134"/>
      <c r="D3" s="134"/>
      <c r="E3" s="134"/>
      <c r="F3" s="134"/>
      <c r="G3" s="134"/>
      <c r="H3" s="134"/>
      <c r="I3" s="134"/>
      <c r="J3" s="134"/>
      <c r="K3" s="135"/>
    </row>
    <row r="4" spans="1:13" ht="16.5">
      <c r="A4" s="231" t="s">
        <v>0</v>
      </c>
      <c r="B4" s="232"/>
      <c r="C4" s="232"/>
      <c r="D4" s="232"/>
      <c r="E4" s="232"/>
      <c r="F4" s="232"/>
      <c r="G4" s="232"/>
      <c r="H4" s="232"/>
      <c r="I4" s="232"/>
      <c r="J4" s="232"/>
      <c r="K4" s="63"/>
      <c r="M4" s="136" t="s">
        <v>19</v>
      </c>
    </row>
    <row r="5" spans="1:13" ht="15">
      <c r="A5" s="233" t="s">
        <v>18</v>
      </c>
      <c r="B5" s="222"/>
      <c r="C5" s="222"/>
      <c r="D5" s="222"/>
      <c r="E5" s="222"/>
      <c r="F5" s="222"/>
      <c r="G5" s="222"/>
      <c r="H5" s="222"/>
      <c r="I5" s="222"/>
      <c r="J5" s="222"/>
      <c r="K5" s="63"/>
      <c r="M5" s="127" t="s">
        <v>21</v>
      </c>
    </row>
    <row r="6" spans="1:13" ht="15">
      <c r="A6" s="235" t="s">
        <v>1</v>
      </c>
      <c r="B6" s="236"/>
      <c r="C6" s="236"/>
      <c r="D6" s="236"/>
      <c r="E6" s="236"/>
      <c r="F6" s="236"/>
      <c r="G6" s="236"/>
      <c r="H6" s="236"/>
      <c r="I6" s="236"/>
      <c r="J6" s="236"/>
      <c r="K6" s="63"/>
      <c r="M6" s="127" t="s">
        <v>20</v>
      </c>
    </row>
    <row r="7" spans="1:11" ht="15">
      <c r="A7" s="223" t="s">
        <v>48</v>
      </c>
      <c r="B7" s="234"/>
      <c r="C7" s="234"/>
      <c r="D7" s="234"/>
      <c r="E7" s="234"/>
      <c r="F7" s="234"/>
      <c r="G7" s="234"/>
      <c r="H7" s="234"/>
      <c r="I7" s="234"/>
      <c r="J7" s="234"/>
      <c r="K7" s="63"/>
    </row>
    <row r="8" spans="1:11" ht="6.75" customHeight="1">
      <c r="A8" s="137"/>
      <c r="B8" s="84"/>
      <c r="C8" s="84"/>
      <c r="D8" s="138"/>
      <c r="E8" s="138"/>
      <c r="F8" s="138"/>
      <c r="G8" s="138"/>
      <c r="H8" s="138"/>
      <c r="I8" s="138"/>
      <c r="J8" s="138"/>
      <c r="K8" s="63"/>
    </row>
    <row r="9" spans="1:15" ht="15">
      <c r="A9" s="139"/>
      <c r="B9" s="84"/>
      <c r="C9" s="84"/>
      <c r="D9" s="225" t="s">
        <v>2</v>
      </c>
      <c r="E9" s="226"/>
      <c r="F9" s="227"/>
      <c r="G9" s="31"/>
      <c r="H9" s="225" t="s">
        <v>2</v>
      </c>
      <c r="I9" s="226"/>
      <c r="J9" s="227"/>
      <c r="K9" s="63"/>
      <c r="M9" s="225" t="s">
        <v>2</v>
      </c>
      <c r="N9" s="226"/>
      <c r="O9" s="227"/>
    </row>
    <row r="10" spans="1:15" ht="15">
      <c r="A10" s="137"/>
      <c r="B10" s="84"/>
      <c r="C10" s="84"/>
      <c r="D10" s="140">
        <f>+H10</f>
        <v>40786</v>
      </c>
      <c r="E10" s="206">
        <f>+I10</f>
        <v>40421</v>
      </c>
      <c r="F10" s="141"/>
      <c r="G10" s="142"/>
      <c r="H10" s="140">
        <v>40786</v>
      </c>
      <c r="I10" s="206">
        <v>40421</v>
      </c>
      <c r="J10" s="141"/>
      <c r="K10" s="63"/>
      <c r="M10" s="140">
        <v>40786</v>
      </c>
      <c r="N10" s="206">
        <v>40421</v>
      </c>
      <c r="O10" s="143"/>
    </row>
    <row r="11" spans="1:15" ht="15">
      <c r="A11" s="137"/>
      <c r="B11" s="84"/>
      <c r="C11" s="94"/>
      <c r="D11" s="140"/>
      <c r="E11" s="144"/>
      <c r="F11" s="141"/>
      <c r="G11" s="142"/>
      <c r="H11" s="140"/>
      <c r="I11" s="144"/>
      <c r="J11" s="141"/>
      <c r="K11" s="63"/>
      <c r="M11" s="145"/>
      <c r="N11" s="146"/>
      <c r="O11" s="147"/>
    </row>
    <row r="12" spans="1:15" ht="15">
      <c r="A12" s="137"/>
      <c r="B12" s="148" t="s">
        <v>52</v>
      </c>
      <c r="C12" s="148"/>
      <c r="D12" s="87">
        <f>+H12-M12</f>
        <v>0</v>
      </c>
      <c r="E12" s="121">
        <f>+I12-N12</f>
        <v>0</v>
      </c>
      <c r="F12" s="67"/>
      <c r="G12" s="31"/>
      <c r="H12" s="87">
        <v>318</v>
      </c>
      <c r="I12" s="68">
        <v>290.4</v>
      </c>
      <c r="J12" s="67"/>
      <c r="K12" s="63"/>
      <c r="M12" s="87">
        <v>318</v>
      </c>
      <c r="N12" s="68">
        <v>290.4</v>
      </c>
      <c r="O12" s="67"/>
    </row>
    <row r="13" spans="1:15" ht="6.75" customHeight="1">
      <c r="A13" s="137"/>
      <c r="B13" s="84"/>
      <c r="C13" s="64"/>
      <c r="D13" s="88"/>
      <c r="E13" s="62"/>
      <c r="F13" s="67"/>
      <c r="G13" s="31"/>
      <c r="H13" s="88"/>
      <c r="I13" s="62"/>
      <c r="J13" s="110"/>
      <c r="K13" s="63"/>
      <c r="M13" s="88"/>
      <c r="N13" s="62"/>
      <c r="O13" s="110"/>
    </row>
    <row r="14" spans="1:15" ht="15">
      <c r="A14" s="137"/>
      <c r="B14" s="84" t="s">
        <v>5</v>
      </c>
      <c r="C14" s="148"/>
      <c r="D14" s="87"/>
      <c r="E14" s="121"/>
      <c r="F14" s="67"/>
      <c r="G14" s="31"/>
      <c r="H14" s="87"/>
      <c r="I14" s="68"/>
      <c r="J14" s="110"/>
      <c r="K14" s="63"/>
      <c r="M14" s="87"/>
      <c r="N14" s="68"/>
      <c r="O14" s="110"/>
    </row>
    <row r="15" spans="1:17" ht="15">
      <c r="A15" s="137"/>
      <c r="B15" s="84"/>
      <c r="C15" s="23" t="s">
        <v>69</v>
      </c>
      <c r="D15" s="27">
        <f aca="true" t="shared" si="0" ref="D15:E18">+H15-M15</f>
        <v>0</v>
      </c>
      <c r="E15" s="83">
        <f t="shared" si="0"/>
        <v>0</v>
      </c>
      <c r="F15" s="67"/>
      <c r="G15" s="31"/>
      <c r="H15" s="27">
        <v>160.4</v>
      </c>
      <c r="I15" s="62">
        <v>147.3</v>
      </c>
      <c r="J15" s="67"/>
      <c r="K15" s="63"/>
      <c r="M15" s="27">
        <v>160.4</v>
      </c>
      <c r="N15" s="62">
        <v>147.3</v>
      </c>
      <c r="O15" s="67"/>
      <c r="Q15" s="149"/>
    </row>
    <row r="16" spans="1:15" ht="15">
      <c r="A16" s="137"/>
      <c r="B16" s="84"/>
      <c r="C16" s="23" t="s">
        <v>70</v>
      </c>
      <c r="D16" s="27">
        <f t="shared" si="0"/>
        <v>0</v>
      </c>
      <c r="E16" s="83">
        <f t="shared" si="0"/>
        <v>0</v>
      </c>
      <c r="F16" s="67"/>
      <c r="G16" s="31"/>
      <c r="H16" s="27">
        <f>171+3.3</f>
        <v>174.3</v>
      </c>
      <c r="I16" s="62">
        <f>170+2.1</f>
        <v>172.1</v>
      </c>
      <c r="J16" s="67"/>
      <c r="K16" s="63"/>
      <c r="M16" s="27">
        <f>171+3.3</f>
        <v>174.3</v>
      </c>
      <c r="N16" s="62">
        <f>170+2.1</f>
        <v>172.1</v>
      </c>
      <c r="O16" s="67"/>
    </row>
    <row r="17" spans="1:15" ht="15">
      <c r="A17" s="137"/>
      <c r="B17" s="84"/>
      <c r="C17" s="23" t="s">
        <v>22</v>
      </c>
      <c r="D17" s="27">
        <f t="shared" si="0"/>
        <v>0</v>
      </c>
      <c r="E17" s="83">
        <f t="shared" si="0"/>
        <v>0</v>
      </c>
      <c r="F17" s="67"/>
      <c r="G17" s="31"/>
      <c r="H17" s="27">
        <v>1.4</v>
      </c>
      <c r="I17" s="62">
        <v>2.9</v>
      </c>
      <c r="J17" s="67"/>
      <c r="K17" s="63"/>
      <c r="M17" s="27">
        <v>1.4</v>
      </c>
      <c r="N17" s="62">
        <v>2.9</v>
      </c>
      <c r="O17" s="67"/>
    </row>
    <row r="18" spans="1:18" ht="15">
      <c r="A18" s="137"/>
      <c r="B18" s="84"/>
      <c r="C18" s="23" t="s">
        <v>6</v>
      </c>
      <c r="D18" s="117">
        <f t="shared" si="0"/>
        <v>0</v>
      </c>
      <c r="E18" s="118">
        <f t="shared" si="0"/>
        <v>0</v>
      </c>
      <c r="F18" s="67"/>
      <c r="G18" s="31"/>
      <c r="H18" s="117">
        <v>15.1</v>
      </c>
      <c r="I18" s="92">
        <v>14.4</v>
      </c>
      <c r="J18" s="67"/>
      <c r="K18" s="63"/>
      <c r="M18" s="117">
        <v>15.1</v>
      </c>
      <c r="N18" s="92">
        <v>14.4</v>
      </c>
      <c r="O18" s="67"/>
      <c r="R18" s="169"/>
    </row>
    <row r="19" spans="1:18" ht="15" customHeight="1" hidden="1">
      <c r="A19" s="137"/>
      <c r="B19" s="84"/>
      <c r="C19" s="23" t="s">
        <v>62</v>
      </c>
      <c r="D19" s="117">
        <f>+H19-M19</f>
        <v>0</v>
      </c>
      <c r="E19" s="118">
        <f>+I19-N19</f>
        <v>0</v>
      </c>
      <c r="F19" s="67"/>
      <c r="G19" s="31"/>
      <c r="H19" s="117">
        <v>0</v>
      </c>
      <c r="I19" s="118">
        <v>0</v>
      </c>
      <c r="J19" s="111"/>
      <c r="K19" s="63"/>
      <c r="M19" s="117">
        <v>0</v>
      </c>
      <c r="N19" s="118">
        <v>0</v>
      </c>
      <c r="O19" s="67"/>
      <c r="R19" s="169"/>
    </row>
    <row r="20" spans="1:15" ht="15">
      <c r="A20" s="137"/>
      <c r="B20" s="84" t="s">
        <v>7</v>
      </c>
      <c r="C20" s="23"/>
      <c r="D20" s="27">
        <f>SUM(D15:D19)</f>
        <v>0</v>
      </c>
      <c r="E20" s="83">
        <f>SUM(E15:E19)</f>
        <v>0</v>
      </c>
      <c r="F20" s="67"/>
      <c r="G20" s="31"/>
      <c r="H20" s="27">
        <f>SUM(H15:H19)</f>
        <v>351.20000000000005</v>
      </c>
      <c r="I20" s="83">
        <f>SUM(I15:I19)</f>
        <v>336.69999999999993</v>
      </c>
      <c r="J20" s="67"/>
      <c r="K20" s="63"/>
      <c r="M20" s="27">
        <f>SUM(M15:M19)</f>
        <v>351.20000000000005</v>
      </c>
      <c r="N20" s="83">
        <f>SUM(N15:N19)</f>
        <v>336.69999999999993</v>
      </c>
      <c r="O20" s="67"/>
    </row>
    <row r="21" spans="1:15" ht="6.75" customHeight="1">
      <c r="A21" s="137"/>
      <c r="B21" s="84"/>
      <c r="C21" s="64"/>
      <c r="D21" s="27"/>
      <c r="E21" s="83"/>
      <c r="F21" s="67"/>
      <c r="G21" s="31"/>
      <c r="H21" s="88"/>
      <c r="I21" s="62"/>
      <c r="J21" s="110"/>
      <c r="K21" s="63"/>
      <c r="M21" s="88"/>
      <c r="N21" s="62"/>
      <c r="O21" s="110"/>
    </row>
    <row r="22" spans="1:18" ht="15">
      <c r="A22" s="137"/>
      <c r="B22" s="228" t="s">
        <v>57</v>
      </c>
      <c r="C22" s="228"/>
      <c r="D22" s="27">
        <f>D12-D20</f>
        <v>0</v>
      </c>
      <c r="E22" s="83">
        <f>E12-E20</f>
        <v>0</v>
      </c>
      <c r="F22" s="67"/>
      <c r="G22" s="31"/>
      <c r="H22" s="27">
        <f>H12-H20</f>
        <v>-33.200000000000045</v>
      </c>
      <c r="I22" s="62">
        <f>I12-I20</f>
        <v>-46.299999999999955</v>
      </c>
      <c r="J22" s="67"/>
      <c r="K22" s="63"/>
      <c r="M22" s="27">
        <f>M12-M20</f>
        <v>-33.200000000000045</v>
      </c>
      <c r="N22" s="62">
        <f>N12-N20</f>
        <v>-46.299999999999955</v>
      </c>
      <c r="O22" s="67"/>
      <c r="R22" s="169"/>
    </row>
    <row r="23" spans="1:15" ht="6.75" customHeight="1">
      <c r="A23" s="137"/>
      <c r="B23" s="84"/>
      <c r="C23" s="64"/>
      <c r="D23" s="27"/>
      <c r="E23" s="83"/>
      <c r="F23" s="67"/>
      <c r="G23" s="31"/>
      <c r="H23" s="27"/>
      <c r="I23" s="62"/>
      <c r="J23" s="67"/>
      <c r="K23" s="63"/>
      <c r="M23" s="27"/>
      <c r="N23" s="62"/>
      <c r="O23" s="110"/>
    </row>
    <row r="24" spans="1:15" ht="15" customHeight="1" hidden="1">
      <c r="A24" s="137"/>
      <c r="B24" s="23" t="s">
        <v>65</v>
      </c>
      <c r="C24" s="24"/>
      <c r="D24" s="27">
        <f aca="true" t="shared" si="1" ref="D24:E26">+H24-M24</f>
        <v>0</v>
      </c>
      <c r="E24" s="83">
        <f t="shared" si="1"/>
        <v>0</v>
      </c>
      <c r="F24" s="67"/>
      <c r="G24" s="31"/>
      <c r="H24" s="27">
        <v>0</v>
      </c>
      <c r="I24" s="83">
        <v>0</v>
      </c>
      <c r="J24" s="67"/>
      <c r="K24" s="63"/>
      <c r="M24" s="27">
        <v>0</v>
      </c>
      <c r="N24" s="83">
        <v>0</v>
      </c>
      <c r="O24" s="67"/>
    </row>
    <row r="25" spans="1:15" ht="15" customHeight="1">
      <c r="A25" s="137"/>
      <c r="B25" s="23" t="s">
        <v>8</v>
      </c>
      <c r="C25" s="24"/>
      <c r="D25" s="117">
        <f t="shared" si="1"/>
        <v>0</v>
      </c>
      <c r="E25" s="118">
        <f t="shared" si="1"/>
        <v>0</v>
      </c>
      <c r="F25" s="67"/>
      <c r="G25" s="31"/>
      <c r="H25" s="117">
        <v>3.9</v>
      </c>
      <c r="I25" s="118">
        <v>3.8</v>
      </c>
      <c r="J25" s="67"/>
      <c r="K25" s="63"/>
      <c r="M25" s="117">
        <v>3.9</v>
      </c>
      <c r="N25" s="118">
        <v>3.8</v>
      </c>
      <c r="O25" s="67"/>
    </row>
    <row r="26" spans="1:15" ht="15" customHeight="1" hidden="1">
      <c r="A26" s="137"/>
      <c r="B26" s="23" t="s">
        <v>63</v>
      </c>
      <c r="C26" s="24"/>
      <c r="D26" s="117">
        <f t="shared" si="1"/>
        <v>0</v>
      </c>
      <c r="E26" s="118">
        <f t="shared" si="1"/>
        <v>0</v>
      </c>
      <c r="F26" s="122"/>
      <c r="G26" s="31"/>
      <c r="H26" s="117">
        <v>0</v>
      </c>
      <c r="I26" s="92">
        <v>0</v>
      </c>
      <c r="J26" s="122"/>
      <c r="K26" s="63"/>
      <c r="L26" s="149"/>
      <c r="M26" s="117">
        <v>0</v>
      </c>
      <c r="N26" s="92">
        <v>0</v>
      </c>
      <c r="O26" s="67"/>
    </row>
    <row r="27" spans="1:15" ht="6.75" customHeight="1">
      <c r="A27" s="137"/>
      <c r="B27" s="84"/>
      <c r="C27" s="64"/>
      <c r="D27" s="27"/>
      <c r="E27" s="83"/>
      <c r="F27" s="67"/>
      <c r="G27" s="31"/>
      <c r="H27" s="88"/>
      <c r="I27" s="62"/>
      <c r="J27" s="110"/>
      <c r="K27" s="63"/>
      <c r="M27" s="88"/>
      <c r="N27" s="62"/>
      <c r="O27" s="110"/>
    </row>
    <row r="28" spans="1:15" ht="15">
      <c r="A28" s="137"/>
      <c r="B28" s="228" t="s">
        <v>58</v>
      </c>
      <c r="C28" s="228"/>
      <c r="D28" s="27">
        <f>+D22+D24-D26-D25</f>
        <v>0</v>
      </c>
      <c r="E28" s="83">
        <f>+E22+E24-E26-E25</f>
        <v>0</v>
      </c>
      <c r="F28" s="67"/>
      <c r="G28" s="31"/>
      <c r="H28" s="27">
        <f>+H22+H24-H26-H25</f>
        <v>-37.100000000000044</v>
      </c>
      <c r="I28" s="83">
        <f>+I22+I24-I26-I25</f>
        <v>-50.09999999999995</v>
      </c>
      <c r="J28" s="67"/>
      <c r="K28" s="63"/>
      <c r="M28" s="27">
        <f>+M22+M24-M26-M25</f>
        <v>-37.100000000000044</v>
      </c>
      <c r="N28" s="83">
        <f>+N22+N24-N26-N25</f>
        <v>-50.09999999999995</v>
      </c>
      <c r="O28" s="67"/>
    </row>
    <row r="29" spans="1:15" ht="6.75" customHeight="1">
      <c r="A29" s="137"/>
      <c r="B29" s="84"/>
      <c r="C29" s="64"/>
      <c r="D29" s="27"/>
      <c r="E29" s="83"/>
      <c r="F29" s="67"/>
      <c r="G29" s="31"/>
      <c r="H29" s="88"/>
      <c r="I29" s="62"/>
      <c r="J29" s="110"/>
      <c r="K29" s="63"/>
      <c r="M29" s="88"/>
      <c r="N29" s="62"/>
      <c r="O29" s="110"/>
    </row>
    <row r="30" spans="1:15" ht="15">
      <c r="A30" s="137"/>
      <c r="B30" s="84" t="s">
        <v>59</v>
      </c>
      <c r="C30" s="84"/>
      <c r="D30" s="27">
        <f>+H30-M30</f>
        <v>0</v>
      </c>
      <c r="E30" s="83">
        <f>+I30-N30</f>
        <v>0</v>
      </c>
      <c r="F30" s="67"/>
      <c r="G30" s="31"/>
      <c r="H30" s="117">
        <v>-12</v>
      </c>
      <c r="I30" s="92">
        <v>-16.2</v>
      </c>
      <c r="J30" s="110"/>
      <c r="K30" s="63"/>
      <c r="M30" s="117">
        <v>-12</v>
      </c>
      <c r="N30" s="92">
        <v>-16.2</v>
      </c>
      <c r="O30" s="67"/>
    </row>
    <row r="31" spans="1:15" ht="6.75" customHeight="1">
      <c r="A31" s="137"/>
      <c r="B31" s="84"/>
      <c r="C31" s="84"/>
      <c r="D31" s="90"/>
      <c r="E31" s="123"/>
      <c r="F31" s="67"/>
      <c r="G31" s="31"/>
      <c r="H31" s="90"/>
      <c r="I31" s="123"/>
      <c r="J31" s="110"/>
      <c r="K31" s="63"/>
      <c r="M31" s="90"/>
      <c r="N31" s="123"/>
      <c r="O31" s="110"/>
    </row>
    <row r="32" spans="1:15" ht="15">
      <c r="A32" s="137"/>
      <c r="B32" s="228" t="s">
        <v>60</v>
      </c>
      <c r="C32" s="228"/>
      <c r="D32" s="27">
        <f>D28-D30</f>
        <v>0</v>
      </c>
      <c r="E32" s="83">
        <f>E28-E30</f>
        <v>0</v>
      </c>
      <c r="F32" s="67"/>
      <c r="G32" s="31"/>
      <c r="H32" s="27">
        <f>H28-H30</f>
        <v>-25.100000000000044</v>
      </c>
      <c r="I32" s="62">
        <f>I28-I30</f>
        <v>-33.89999999999995</v>
      </c>
      <c r="J32" s="67"/>
      <c r="K32" s="63"/>
      <c r="M32" s="27">
        <f>M28-M30</f>
        <v>-25.100000000000044</v>
      </c>
      <c r="N32" s="62">
        <f>N28-N30</f>
        <v>-33.89999999999995</v>
      </c>
      <c r="O32" s="67"/>
    </row>
    <row r="33" spans="1:15" ht="12" customHeight="1">
      <c r="A33" s="137"/>
      <c r="B33" s="170"/>
      <c r="C33" s="170"/>
      <c r="D33" s="98"/>
      <c r="E33" s="99"/>
      <c r="F33" s="67"/>
      <c r="G33" s="31"/>
      <c r="H33" s="98"/>
      <c r="I33" s="99"/>
      <c r="J33" s="67"/>
      <c r="K33" s="63"/>
      <c r="M33" s="98"/>
      <c r="N33" s="99"/>
      <c r="O33" s="67"/>
    </row>
    <row r="34" spans="1:15" ht="15">
      <c r="A34" s="137"/>
      <c r="B34" s="84" t="s">
        <v>73</v>
      </c>
      <c r="D34" s="117">
        <f>+H34-M34</f>
        <v>0</v>
      </c>
      <c r="E34" s="118">
        <f>+I34-N34</f>
        <v>0</v>
      </c>
      <c r="F34" s="67"/>
      <c r="G34" s="31"/>
      <c r="H34" s="117">
        <v>-2</v>
      </c>
      <c r="I34" s="92">
        <v>-1.3</v>
      </c>
      <c r="J34" s="110"/>
      <c r="K34" s="63"/>
      <c r="M34" s="117">
        <v>-2</v>
      </c>
      <c r="N34" s="92">
        <v>-1.3</v>
      </c>
      <c r="O34" s="67"/>
    </row>
    <row r="35" spans="1:15" ht="9" customHeight="1">
      <c r="A35" s="137"/>
      <c r="B35" s="170"/>
      <c r="C35" s="170"/>
      <c r="D35" s="98"/>
      <c r="E35" s="99"/>
      <c r="F35" s="67"/>
      <c r="G35" s="31"/>
      <c r="H35" s="98"/>
      <c r="I35" s="99"/>
      <c r="J35" s="67"/>
      <c r="K35" s="63"/>
      <c r="M35" s="98"/>
      <c r="N35" s="99"/>
      <c r="O35" s="67"/>
    </row>
    <row r="36" spans="1:15" ht="15" customHeight="1" thickBot="1">
      <c r="A36" s="137"/>
      <c r="B36" s="84" t="s">
        <v>61</v>
      </c>
      <c r="C36" s="170"/>
      <c r="D36" s="128">
        <f>+D34+D32</f>
        <v>0</v>
      </c>
      <c r="E36" s="129">
        <f>+E32+E34</f>
        <v>0</v>
      </c>
      <c r="F36" s="67"/>
      <c r="G36" s="31"/>
      <c r="H36" s="128">
        <f>+H34+H32</f>
        <v>-27.100000000000044</v>
      </c>
      <c r="I36" s="129">
        <f>+I32+I34</f>
        <v>-35.199999999999946</v>
      </c>
      <c r="J36" s="67"/>
      <c r="K36" s="63"/>
      <c r="M36" s="128">
        <f>+M34+M32</f>
        <v>-27.100000000000044</v>
      </c>
      <c r="N36" s="129">
        <f>+N32+N34</f>
        <v>-35.199999999999946</v>
      </c>
      <c r="O36" s="67"/>
    </row>
    <row r="37" spans="1:15" ht="9" customHeight="1" thickTop="1">
      <c r="A37" s="137"/>
      <c r="B37" s="170"/>
      <c r="C37" s="170"/>
      <c r="D37" s="98"/>
      <c r="E37" s="99"/>
      <c r="F37" s="67"/>
      <c r="G37" s="31"/>
      <c r="H37" s="98"/>
      <c r="I37" s="99"/>
      <c r="J37" s="67"/>
      <c r="K37" s="63"/>
      <c r="M37" s="213"/>
      <c r="N37" s="214"/>
      <c r="O37" s="152"/>
    </row>
    <row r="38" spans="1:16" ht="9" customHeight="1">
      <c r="A38" s="137"/>
      <c r="B38" s="170"/>
      <c r="C38" s="170"/>
      <c r="D38" s="98"/>
      <c r="E38" s="99"/>
      <c r="F38" s="67"/>
      <c r="G38" s="31"/>
      <c r="H38" s="98"/>
      <c r="I38" s="99"/>
      <c r="J38" s="67"/>
      <c r="K38" s="63"/>
      <c r="M38" s="99"/>
      <c r="N38" s="99"/>
      <c r="O38" s="31"/>
      <c r="P38" s="134"/>
    </row>
    <row r="39" spans="1:15" ht="24.75" customHeight="1">
      <c r="A39" s="137"/>
      <c r="B39" s="23" t="s">
        <v>74</v>
      </c>
      <c r="C39" s="170"/>
      <c r="D39" s="98"/>
      <c r="E39" s="99"/>
      <c r="F39" s="67"/>
      <c r="G39" s="31"/>
      <c r="H39" s="98"/>
      <c r="I39" s="99"/>
      <c r="J39" s="67"/>
      <c r="K39" s="63"/>
      <c r="M39" s="99"/>
      <c r="N39" s="99"/>
      <c r="O39" s="31"/>
    </row>
    <row r="40" spans="1:15" ht="16.5" customHeight="1">
      <c r="A40" s="137"/>
      <c r="B40" s="23" t="s">
        <v>43</v>
      </c>
      <c r="C40" s="170"/>
      <c r="D40" s="98"/>
      <c r="E40" s="99"/>
      <c r="F40" s="67"/>
      <c r="G40" s="31"/>
      <c r="H40" s="98"/>
      <c r="I40" s="99"/>
      <c r="J40" s="67"/>
      <c r="K40" s="63"/>
      <c r="M40" s="99"/>
      <c r="N40" s="99"/>
      <c r="O40" s="31"/>
    </row>
    <row r="41" spans="1:19" ht="15" customHeight="1">
      <c r="A41" s="137"/>
      <c r="C41" s="23" t="s">
        <v>60</v>
      </c>
      <c r="D41" s="217"/>
      <c r="E41" s="165"/>
      <c r="F41" s="166"/>
      <c r="G41" s="167"/>
      <c r="H41" s="217">
        <v>-0.81</v>
      </c>
      <c r="I41" s="165">
        <v>-0.94</v>
      </c>
      <c r="J41" s="166"/>
      <c r="K41" s="168"/>
      <c r="L41" s="169"/>
      <c r="M41" s="165"/>
      <c r="N41" s="165"/>
      <c r="O41" s="31"/>
      <c r="P41" s="134"/>
      <c r="Q41" s="162"/>
      <c r="R41" s="184"/>
      <c r="S41" s="186"/>
    </row>
    <row r="42" spans="1:20" ht="15" customHeight="1">
      <c r="A42" s="137"/>
      <c r="C42" s="23" t="s">
        <v>75</v>
      </c>
      <c r="D42" s="217"/>
      <c r="E42" s="165"/>
      <c r="F42" s="166"/>
      <c r="G42" s="167"/>
      <c r="H42" s="217">
        <v>-0.06</v>
      </c>
      <c r="I42" s="165">
        <v>-0.04</v>
      </c>
      <c r="J42" s="166"/>
      <c r="K42" s="168"/>
      <c r="L42" s="169"/>
      <c r="M42" s="165"/>
      <c r="N42" s="165"/>
      <c r="O42" s="31"/>
      <c r="P42" s="134"/>
      <c r="Q42" s="162"/>
      <c r="R42" s="184"/>
      <c r="S42" s="186"/>
      <c r="T42" s="169"/>
    </row>
    <row r="43" spans="1:20" ht="15" customHeight="1">
      <c r="A43" s="137"/>
      <c r="C43" s="23" t="s">
        <v>61</v>
      </c>
      <c r="D43" s="217"/>
      <c r="E43" s="165"/>
      <c r="F43" s="166"/>
      <c r="G43" s="167"/>
      <c r="H43" s="217">
        <f>+H42+H41</f>
        <v>-0.8700000000000001</v>
      </c>
      <c r="I43" s="165">
        <f>+I42+I41</f>
        <v>-0.98</v>
      </c>
      <c r="J43" s="166"/>
      <c r="K43" s="164"/>
      <c r="L43" s="151"/>
      <c r="M43" s="165"/>
      <c r="N43" s="165"/>
      <c r="O43" s="31"/>
      <c r="P43" s="134"/>
      <c r="Q43" s="162"/>
      <c r="R43" s="184"/>
      <c r="S43" s="186"/>
      <c r="T43" s="169"/>
    </row>
    <row r="44" spans="1:19" ht="9.75" customHeight="1">
      <c r="A44" s="137"/>
      <c r="B44" s="84"/>
      <c r="C44" s="170"/>
      <c r="D44" s="217"/>
      <c r="E44" s="165"/>
      <c r="F44" s="166"/>
      <c r="G44" s="167"/>
      <c r="H44" s="217"/>
      <c r="I44" s="165"/>
      <c r="J44" s="166"/>
      <c r="K44" s="63"/>
      <c r="M44" s="165"/>
      <c r="N44" s="165"/>
      <c r="O44" s="31"/>
      <c r="P44" s="134"/>
      <c r="Q44" s="162"/>
      <c r="R44" s="162"/>
      <c r="S44" s="186"/>
    </row>
    <row r="45" spans="1:19" ht="15">
      <c r="A45" s="137"/>
      <c r="B45" s="23" t="s">
        <v>44</v>
      </c>
      <c r="C45" s="170"/>
      <c r="D45" s="217"/>
      <c r="E45" s="165"/>
      <c r="F45" s="166"/>
      <c r="G45" s="167"/>
      <c r="H45" s="217"/>
      <c r="I45" s="165"/>
      <c r="J45" s="166"/>
      <c r="K45" s="63"/>
      <c r="M45" s="165"/>
      <c r="N45" s="165"/>
      <c r="O45" s="31"/>
      <c r="P45" s="134"/>
      <c r="Q45" s="162"/>
      <c r="R45" s="162"/>
      <c r="S45" s="186"/>
    </row>
    <row r="46" spans="1:19" ht="15" customHeight="1">
      <c r="A46" s="137"/>
      <c r="C46" s="23" t="str">
        <f>+C41</f>
        <v>Loss from continuing operations</v>
      </c>
      <c r="D46" s="217"/>
      <c r="E46" s="165"/>
      <c r="F46" s="166"/>
      <c r="G46" s="167"/>
      <c r="H46" s="217">
        <f aca="true" t="shared" si="2" ref="H46:I48">+H41</f>
        <v>-0.81</v>
      </c>
      <c r="I46" s="165">
        <f t="shared" si="2"/>
        <v>-0.94</v>
      </c>
      <c r="J46" s="166"/>
      <c r="K46" s="168"/>
      <c r="L46" s="169"/>
      <c r="M46" s="165"/>
      <c r="N46" s="165"/>
      <c r="O46" s="167"/>
      <c r="P46" s="165"/>
      <c r="Q46" s="162"/>
      <c r="R46" s="162"/>
      <c r="S46" s="186"/>
    </row>
    <row r="47" spans="1:19" ht="15" customHeight="1">
      <c r="A47" s="137"/>
      <c r="C47" s="23" t="str">
        <f>+C42</f>
        <v>Loss from discontinued operations, net of tax</v>
      </c>
      <c r="D47" s="217"/>
      <c r="E47" s="165"/>
      <c r="F47" s="166"/>
      <c r="G47" s="167"/>
      <c r="H47" s="217">
        <f t="shared" si="2"/>
        <v>-0.06</v>
      </c>
      <c r="I47" s="165">
        <f t="shared" si="2"/>
        <v>-0.04</v>
      </c>
      <c r="J47" s="166"/>
      <c r="K47" s="168"/>
      <c r="L47" s="169"/>
      <c r="M47" s="165"/>
      <c r="N47" s="165"/>
      <c r="O47" s="167"/>
      <c r="P47" s="165"/>
      <c r="Q47" s="162"/>
      <c r="R47" s="162"/>
      <c r="S47" s="186"/>
    </row>
    <row r="48" spans="1:19" ht="15" customHeight="1">
      <c r="A48" s="137"/>
      <c r="C48" s="23" t="str">
        <f>+C43</f>
        <v>Net loss</v>
      </c>
      <c r="D48" s="217"/>
      <c r="E48" s="165"/>
      <c r="F48" s="166"/>
      <c r="G48" s="167"/>
      <c r="H48" s="217">
        <f t="shared" si="2"/>
        <v>-0.8700000000000001</v>
      </c>
      <c r="I48" s="165">
        <f t="shared" si="2"/>
        <v>-0.98</v>
      </c>
      <c r="J48" s="166"/>
      <c r="K48" s="164"/>
      <c r="L48" s="151"/>
      <c r="M48" s="165"/>
      <c r="N48" s="165"/>
      <c r="O48" s="31"/>
      <c r="P48" s="134"/>
      <c r="Q48" s="162"/>
      <c r="R48" s="162"/>
      <c r="S48" s="186"/>
    </row>
    <row r="49" spans="1:19" ht="6.75" customHeight="1">
      <c r="A49" s="137"/>
      <c r="B49" s="84"/>
      <c r="C49" s="84"/>
      <c r="D49" s="217"/>
      <c r="E49" s="165"/>
      <c r="F49" s="166"/>
      <c r="G49" s="167"/>
      <c r="H49" s="217"/>
      <c r="I49" s="165"/>
      <c r="J49" s="166"/>
      <c r="K49" s="63"/>
      <c r="M49" s="165"/>
      <c r="N49" s="165"/>
      <c r="O49" s="62"/>
      <c r="P49" s="134"/>
      <c r="Q49" s="162"/>
      <c r="R49" s="162"/>
      <c r="S49" s="186"/>
    </row>
    <row r="50" spans="1:19" ht="15">
      <c r="A50" s="137"/>
      <c r="B50" s="150" t="s">
        <v>49</v>
      </c>
      <c r="C50" s="150"/>
      <c r="D50" s="218"/>
      <c r="E50" s="83"/>
      <c r="F50" s="189"/>
      <c r="G50" s="190"/>
      <c r="H50" s="218">
        <v>31</v>
      </c>
      <c r="I50" s="83">
        <v>36.1</v>
      </c>
      <c r="J50" s="110"/>
      <c r="K50" s="63"/>
      <c r="M50" s="83"/>
      <c r="N50" s="62"/>
      <c r="O50" s="62"/>
      <c r="P50" s="134"/>
      <c r="Q50" s="162"/>
      <c r="R50" s="162"/>
      <c r="S50" s="186"/>
    </row>
    <row r="51" spans="1:19" ht="15.75" customHeight="1">
      <c r="A51" s="137"/>
      <c r="B51" s="84" t="s">
        <v>71</v>
      </c>
      <c r="C51" s="84"/>
      <c r="D51" s="219"/>
      <c r="E51" s="118"/>
      <c r="F51" s="191"/>
      <c r="G51" s="190"/>
      <c r="H51" s="219">
        <f>+H50</f>
        <v>31</v>
      </c>
      <c r="I51" s="118">
        <f>+I50</f>
        <v>36.1</v>
      </c>
      <c r="J51" s="111"/>
      <c r="K51" s="63"/>
      <c r="L51" s="134"/>
      <c r="M51" s="155"/>
      <c r="N51" s="155"/>
      <c r="O51" s="156"/>
      <c r="P51" s="134"/>
      <c r="Q51" s="162"/>
      <c r="R51" s="162"/>
      <c r="S51" s="162"/>
    </row>
    <row r="52" spans="1:19" ht="15">
      <c r="A52" s="153"/>
      <c r="B52" s="154"/>
      <c r="C52" s="229"/>
      <c r="D52" s="230"/>
      <c r="E52" s="230"/>
      <c r="F52" s="31"/>
      <c r="G52" s="31"/>
      <c r="H52" s="84"/>
      <c r="I52" s="84"/>
      <c r="J52" s="62"/>
      <c r="K52" s="63"/>
      <c r="L52" s="159"/>
      <c r="M52" s="159"/>
      <c r="N52" s="159"/>
      <c r="O52" s="134"/>
      <c r="P52" s="134"/>
      <c r="Q52" s="187"/>
      <c r="R52" s="184"/>
      <c r="S52" s="187"/>
    </row>
    <row r="53" spans="1:19" ht="6" customHeight="1">
      <c r="A53" s="153"/>
      <c r="B53" s="154"/>
      <c r="C53" s="210"/>
      <c r="D53" s="211"/>
      <c r="E53" s="211"/>
      <c r="F53" s="31"/>
      <c r="G53" s="31"/>
      <c r="H53" s="84"/>
      <c r="I53" s="84"/>
      <c r="J53" s="62"/>
      <c r="K53" s="63"/>
      <c r="M53" s="134"/>
      <c r="N53" s="134"/>
      <c r="O53" s="134"/>
      <c r="P53" s="134"/>
      <c r="Q53" s="187"/>
      <c r="R53" s="184"/>
      <c r="S53" s="187"/>
    </row>
    <row r="54" spans="1:18" ht="60" customHeight="1">
      <c r="A54" s="153"/>
      <c r="B54" s="154" t="s">
        <v>4</v>
      </c>
      <c r="C54" s="224" t="s">
        <v>84</v>
      </c>
      <c r="D54" s="224"/>
      <c r="E54" s="224"/>
      <c r="F54" s="224"/>
      <c r="G54" s="224"/>
      <c r="H54" s="224"/>
      <c r="I54" s="224"/>
      <c r="J54" s="224"/>
      <c r="K54" s="63"/>
      <c r="M54" s="155"/>
      <c r="N54" s="155"/>
      <c r="O54" s="156"/>
      <c r="P54" s="134"/>
      <c r="Q54" s="134"/>
      <c r="R54" s="134"/>
    </row>
    <row r="55" spans="1:19" ht="6.75" customHeight="1">
      <c r="A55" s="153"/>
      <c r="B55" s="154"/>
      <c r="C55" s="210"/>
      <c r="D55" s="211"/>
      <c r="E55" s="211"/>
      <c r="F55" s="31"/>
      <c r="G55" s="31"/>
      <c r="H55" s="84"/>
      <c r="I55" s="84"/>
      <c r="J55" s="62"/>
      <c r="K55" s="63"/>
      <c r="M55" s="134"/>
      <c r="N55" s="134"/>
      <c r="O55" s="134"/>
      <c r="P55" s="134"/>
      <c r="Q55" s="187"/>
      <c r="R55" s="184"/>
      <c r="S55" s="187"/>
    </row>
    <row r="56" spans="1:18" ht="32.25" customHeight="1">
      <c r="A56" s="153"/>
      <c r="B56" s="154" t="s">
        <v>23</v>
      </c>
      <c r="C56" s="238" t="s">
        <v>56</v>
      </c>
      <c r="D56" s="238"/>
      <c r="E56" s="238"/>
      <c r="F56" s="238"/>
      <c r="G56" s="238"/>
      <c r="H56" s="238"/>
      <c r="I56" s="238"/>
      <c r="J56" s="238"/>
      <c r="K56" s="63"/>
      <c r="M56" s="155"/>
      <c r="N56" s="155"/>
      <c r="O56" s="156"/>
      <c r="P56" s="134"/>
      <c r="Q56" s="134"/>
      <c r="R56" s="134"/>
    </row>
    <row r="57" spans="1:18" ht="5.25" customHeight="1">
      <c r="A57" s="153"/>
      <c r="B57" s="84"/>
      <c r="C57" s="84"/>
      <c r="D57" s="84"/>
      <c r="E57" s="84"/>
      <c r="F57" s="31"/>
      <c r="G57" s="31"/>
      <c r="H57" s="84"/>
      <c r="I57" s="84"/>
      <c r="J57" s="62"/>
      <c r="K57" s="63"/>
      <c r="M57" s="155"/>
      <c r="N57" s="155"/>
      <c r="O57" s="156"/>
      <c r="P57" s="134"/>
      <c r="Q57" s="134"/>
      <c r="R57" s="134"/>
    </row>
    <row r="58" spans="1:18" ht="37.5" customHeight="1">
      <c r="A58" s="153"/>
      <c r="B58" s="154" t="s">
        <v>36</v>
      </c>
      <c r="C58" s="238" t="s">
        <v>72</v>
      </c>
      <c r="D58" s="238"/>
      <c r="E58" s="238"/>
      <c r="F58" s="238"/>
      <c r="G58" s="238"/>
      <c r="H58" s="238"/>
      <c r="I58" s="238"/>
      <c r="J58" s="238"/>
      <c r="K58" s="63"/>
      <c r="M58" s="155"/>
      <c r="N58" s="155"/>
      <c r="O58" s="156"/>
      <c r="P58" s="134"/>
      <c r="Q58" s="134"/>
      <c r="R58" s="134"/>
    </row>
    <row r="59" spans="1:17" ht="5.25" customHeight="1">
      <c r="A59" s="153"/>
      <c r="B59" s="106"/>
      <c r="C59" s="229"/>
      <c r="D59" s="230"/>
      <c r="E59" s="230"/>
      <c r="F59" s="125"/>
      <c r="G59" s="126"/>
      <c r="H59" s="106"/>
      <c r="I59" s="106"/>
      <c r="J59" s="107"/>
      <c r="K59" s="63"/>
      <c r="M59" s="229"/>
      <c r="N59" s="230"/>
      <c r="O59" s="230"/>
      <c r="P59" s="125"/>
      <c r="Q59" s="126"/>
    </row>
    <row r="60" spans="1:17" s="134" customFormat="1" ht="1.5" customHeight="1" thickBot="1">
      <c r="A60" s="157"/>
      <c r="B60" s="158"/>
      <c r="C60" s="158"/>
      <c r="D60" s="158"/>
      <c r="E60" s="158"/>
      <c r="F60" s="158"/>
      <c r="G60" s="158"/>
      <c r="H60" s="158"/>
      <c r="I60" s="158"/>
      <c r="J60" s="158"/>
      <c r="K60" s="158"/>
      <c r="L60" s="127"/>
      <c r="M60" s="229"/>
      <c r="N60" s="229"/>
      <c r="O60" s="229"/>
      <c r="P60" s="125"/>
      <c r="Q60" s="126"/>
    </row>
    <row r="61" spans="3:17" ht="15.75" thickTop="1">
      <c r="C61" s="229"/>
      <c r="D61" s="230"/>
      <c r="E61" s="230"/>
      <c r="F61" s="125"/>
      <c r="G61" s="126"/>
      <c r="H61" s="106"/>
      <c r="I61" s="106"/>
      <c r="J61" s="107"/>
      <c r="K61" s="159"/>
      <c r="L61" s="134"/>
      <c r="M61" s="229"/>
      <c r="N61" s="230"/>
      <c r="O61" s="230"/>
      <c r="P61" s="125"/>
      <c r="Q61" s="126"/>
    </row>
    <row r="62" spans="10:16" ht="15">
      <c r="J62" s="160"/>
      <c r="M62" s="161"/>
      <c r="N62" s="134"/>
      <c r="O62" s="134"/>
      <c r="P62" s="134"/>
    </row>
    <row r="63" spans="3:16" ht="15">
      <c r="C63" s="237"/>
      <c r="D63" s="237"/>
      <c r="E63" s="237"/>
      <c r="F63" s="237"/>
      <c r="G63" s="237"/>
      <c r="J63" s="160"/>
      <c r="M63" s="134"/>
      <c r="N63" s="134"/>
      <c r="O63" s="134"/>
      <c r="P63" s="134"/>
    </row>
    <row r="64" spans="3:16" ht="15">
      <c r="C64" s="237"/>
      <c r="D64" s="237"/>
      <c r="E64" s="237"/>
      <c r="F64" s="237"/>
      <c r="G64" s="237"/>
      <c r="M64" s="162"/>
      <c r="N64" s="162"/>
      <c r="O64" s="162"/>
      <c r="P64" s="163"/>
    </row>
    <row r="65" spans="3:16" ht="15">
      <c r="C65" s="209"/>
      <c r="M65" s="162"/>
      <c r="N65" s="162"/>
      <c r="O65" s="162"/>
      <c r="P65" s="163"/>
    </row>
  </sheetData>
  <mergeCells count="21">
    <mergeCell ref="C63:G63"/>
    <mergeCell ref="C64:G64"/>
    <mergeCell ref="C56:J56"/>
    <mergeCell ref="C59:E59"/>
    <mergeCell ref="C58:J58"/>
    <mergeCell ref="M59:O59"/>
    <mergeCell ref="C61:E61"/>
    <mergeCell ref="M61:O61"/>
    <mergeCell ref="M60:O60"/>
    <mergeCell ref="A4:J4"/>
    <mergeCell ref="A5:J5"/>
    <mergeCell ref="A7:J7"/>
    <mergeCell ref="D9:F9"/>
    <mergeCell ref="H9:J9"/>
    <mergeCell ref="A6:J6"/>
    <mergeCell ref="C54:J54"/>
    <mergeCell ref="M9:O9"/>
    <mergeCell ref="B28:C28"/>
    <mergeCell ref="B32:C32"/>
    <mergeCell ref="C52:E52"/>
    <mergeCell ref="B22:C22"/>
  </mergeCells>
  <printOptions horizontalCentered="1" verticalCentered="1"/>
  <pageMargins left="0.31" right="0.25" top="0.17" bottom="0.17" header="0.17" footer="0.21"/>
  <pageSetup fitToHeight="1" fitToWidth="1" horizontalDpi="600" verticalDpi="600" orientation="landscape" scale="76" r:id="rId1"/>
</worksheet>
</file>

<file path=xl/worksheets/sheet2.xml><?xml version="1.0" encoding="utf-8"?>
<worksheet xmlns="http://schemas.openxmlformats.org/spreadsheetml/2006/main" xmlns:r="http://schemas.openxmlformats.org/officeDocument/2006/relationships">
  <sheetPr codeName="Sheet112312">
    <pageSetUpPr fitToPage="1"/>
  </sheetPr>
  <dimension ref="A2:AB64"/>
  <sheetViews>
    <sheetView showGridLines="0" zoomScaleSheetLayoutView="75" workbookViewId="0" topLeftCell="A4">
      <selection activeCell="C48" sqref="C48:N48"/>
    </sheetView>
  </sheetViews>
  <sheetFormatPr defaultColWidth="9.140625" defaultRowHeight="12.75"/>
  <cols>
    <col min="1" max="1" width="1.421875" style="10" customWidth="1"/>
    <col min="2" max="2" width="3.421875" style="10" customWidth="1"/>
    <col min="3" max="3" width="55.421875" style="10" customWidth="1"/>
    <col min="4" max="4" width="15.8515625" style="10" hidden="1" customWidth="1"/>
    <col min="5" max="5" width="16.57421875" style="10" hidden="1" customWidth="1"/>
    <col min="6" max="6" width="1.421875" style="10" hidden="1" customWidth="1"/>
    <col min="7" max="7" width="8.8515625" style="10" hidden="1" customWidth="1"/>
    <col min="8" max="8" width="7.7109375" style="10" hidden="1" customWidth="1"/>
    <col min="9" max="9" width="3.28125" style="10" customWidth="1"/>
    <col min="10" max="10" width="16.421875" style="10" customWidth="1"/>
    <col min="11" max="11" width="17.28125" style="10" customWidth="1"/>
    <col min="12" max="12" width="1.421875" style="10" customWidth="1"/>
    <col min="13" max="13" width="10.140625" style="10" customWidth="1"/>
    <col min="14" max="14" width="9.140625" style="10" customWidth="1"/>
    <col min="15" max="15" width="2.7109375" style="10" customWidth="1"/>
    <col min="16" max="16" width="7.8515625" style="10" customWidth="1"/>
    <col min="17" max="17" width="17.28125" style="10" hidden="1" customWidth="1"/>
    <col min="18" max="18" width="14.28125" style="10" hidden="1" customWidth="1"/>
    <col min="19" max="19" width="3.28125" style="10" hidden="1" customWidth="1"/>
    <col min="20" max="20" width="7.8515625" style="10" hidden="1" customWidth="1"/>
    <col min="21" max="26" width="7.8515625" style="10" customWidth="1"/>
    <col min="27" max="31" width="7.8515625" style="43" customWidth="1"/>
    <col min="32" max="16384" width="7.8515625" style="10" customWidth="1"/>
  </cols>
  <sheetData>
    <row r="1" ht="13.5" thickBot="1"/>
    <row r="2" spans="1:15" ht="13.5" thickTop="1">
      <c r="A2" s="40"/>
      <c r="B2" s="41"/>
      <c r="C2" s="41"/>
      <c r="D2" s="41"/>
      <c r="E2" s="41"/>
      <c r="F2" s="41"/>
      <c r="G2" s="41"/>
      <c r="H2" s="41"/>
      <c r="I2" s="41"/>
      <c r="J2" s="41"/>
      <c r="K2" s="41"/>
      <c r="L2" s="41"/>
      <c r="M2" s="41"/>
      <c r="N2" s="41"/>
      <c r="O2" s="42"/>
    </row>
    <row r="3" spans="1:15" ht="12.75">
      <c r="A3" s="6"/>
      <c r="B3" s="43"/>
      <c r="C3" s="43"/>
      <c r="D3" s="43"/>
      <c r="E3" s="43"/>
      <c r="F3" s="43"/>
      <c r="G3" s="43"/>
      <c r="H3" s="43"/>
      <c r="I3" s="43"/>
      <c r="J3" s="43"/>
      <c r="K3" s="43"/>
      <c r="L3" s="43"/>
      <c r="M3" s="43"/>
      <c r="N3" s="43"/>
      <c r="O3" s="44"/>
    </row>
    <row r="4" spans="1:15" ht="12.75">
      <c r="A4" s="246" t="s">
        <v>0</v>
      </c>
      <c r="B4" s="247"/>
      <c r="C4" s="247"/>
      <c r="D4" s="247"/>
      <c r="E4" s="247"/>
      <c r="F4" s="247"/>
      <c r="G4" s="247"/>
      <c r="H4" s="247"/>
      <c r="I4" s="247"/>
      <c r="J4" s="247"/>
      <c r="K4" s="247"/>
      <c r="L4" s="247"/>
      <c r="M4" s="247"/>
      <c r="N4" s="247"/>
      <c r="O4" s="1"/>
    </row>
    <row r="5" spans="1:15" ht="12.75">
      <c r="A5" s="248" t="s">
        <v>37</v>
      </c>
      <c r="B5" s="249"/>
      <c r="C5" s="249"/>
      <c r="D5" s="249"/>
      <c r="E5" s="249"/>
      <c r="F5" s="249"/>
      <c r="G5" s="249"/>
      <c r="H5" s="249"/>
      <c r="I5" s="249"/>
      <c r="J5" s="249"/>
      <c r="K5" s="249"/>
      <c r="L5" s="249"/>
      <c r="M5" s="249"/>
      <c r="N5" s="249"/>
      <c r="O5" s="1"/>
    </row>
    <row r="6" spans="1:15" ht="12.75">
      <c r="A6" s="254" t="s">
        <v>1</v>
      </c>
      <c r="B6" s="255"/>
      <c r="C6" s="255"/>
      <c r="D6" s="255"/>
      <c r="E6" s="255"/>
      <c r="F6" s="255"/>
      <c r="G6" s="255"/>
      <c r="H6" s="255"/>
      <c r="I6" s="255"/>
      <c r="J6" s="255"/>
      <c r="K6" s="255"/>
      <c r="L6" s="255"/>
      <c r="M6" s="255"/>
      <c r="N6" s="255"/>
      <c r="O6" s="1"/>
    </row>
    <row r="7" spans="1:15" ht="12.75">
      <c r="A7" s="223" t="s">
        <v>48</v>
      </c>
      <c r="B7" s="222"/>
      <c r="C7" s="222"/>
      <c r="D7" s="222"/>
      <c r="E7" s="222"/>
      <c r="F7" s="222"/>
      <c r="G7" s="222"/>
      <c r="H7" s="222"/>
      <c r="I7" s="222"/>
      <c r="J7" s="222"/>
      <c r="K7" s="222"/>
      <c r="L7" s="222"/>
      <c r="M7" s="222"/>
      <c r="N7" s="222"/>
      <c r="O7" s="1"/>
    </row>
    <row r="8" spans="1:15" ht="6.75" customHeight="1">
      <c r="A8" s="102"/>
      <c r="B8" s="4"/>
      <c r="C8" s="4"/>
      <c r="D8" s="104"/>
      <c r="E8" s="104"/>
      <c r="F8" s="104"/>
      <c r="G8" s="104"/>
      <c r="H8" s="104"/>
      <c r="I8" s="104"/>
      <c r="J8" s="104"/>
      <c r="K8" s="104"/>
      <c r="L8" s="104"/>
      <c r="M8" s="104"/>
      <c r="N8" s="104"/>
      <c r="O8" s="1"/>
    </row>
    <row r="9" spans="1:19" ht="12.75">
      <c r="A9" s="101"/>
      <c r="B9" s="4"/>
      <c r="C9" s="4"/>
      <c r="D9" s="252" t="s">
        <v>2</v>
      </c>
      <c r="E9" s="242"/>
      <c r="F9" s="242"/>
      <c r="G9" s="242"/>
      <c r="H9" s="243"/>
      <c r="I9" s="5"/>
      <c r="J9" s="252" t="s">
        <v>2</v>
      </c>
      <c r="K9" s="242"/>
      <c r="L9" s="242"/>
      <c r="M9" s="242"/>
      <c r="N9" s="243"/>
      <c r="O9" s="1"/>
      <c r="Q9" s="241" t="s">
        <v>2</v>
      </c>
      <c r="R9" s="242"/>
      <c r="S9" s="243"/>
    </row>
    <row r="10" spans="1:19" ht="12.75">
      <c r="A10" s="102"/>
      <c r="B10" s="4"/>
      <c r="C10" s="94"/>
      <c r="D10" s="7" t="s">
        <v>76</v>
      </c>
      <c r="E10" s="180" t="s">
        <v>64</v>
      </c>
      <c r="F10" s="8"/>
      <c r="G10" s="250" t="s">
        <v>32</v>
      </c>
      <c r="H10" s="251"/>
      <c r="I10" s="9"/>
      <c r="J10" s="178" t="str">
        <f>+D10</f>
        <v>8/31/2011 (1)</v>
      </c>
      <c r="K10" s="179" t="str">
        <f>+E10</f>
        <v>8/31/2010 (1)</v>
      </c>
      <c r="L10" s="9"/>
      <c r="M10" s="250" t="s">
        <v>32</v>
      </c>
      <c r="N10" s="251"/>
      <c r="O10" s="1"/>
      <c r="Q10" s="75">
        <f>+'Slide 1 Income Stmt'!M10</f>
        <v>40786</v>
      </c>
      <c r="R10" s="76">
        <f>+'Slide 1 Income Stmt'!N10</f>
        <v>40421</v>
      </c>
      <c r="S10" s="181"/>
    </row>
    <row r="11" spans="1:19" ht="12.75">
      <c r="A11" s="102"/>
      <c r="B11" s="100"/>
      <c r="C11" s="11"/>
      <c r="D11" s="12"/>
      <c r="E11" s="58"/>
      <c r="F11" s="5"/>
      <c r="G11" s="5"/>
      <c r="H11" s="14"/>
      <c r="I11" s="5"/>
      <c r="J11" s="86"/>
      <c r="K11" s="58"/>
      <c r="L11" s="15"/>
      <c r="M11" s="15"/>
      <c r="N11" s="16"/>
      <c r="O11" s="1"/>
      <c r="Q11" s="12"/>
      <c r="R11" s="15"/>
      <c r="S11" s="16"/>
    </row>
    <row r="12" spans="1:19" ht="12.75">
      <c r="A12" s="102"/>
      <c r="B12" s="21" t="s">
        <v>66</v>
      </c>
      <c r="C12" s="17"/>
      <c r="D12" s="25"/>
      <c r="E12" s="4"/>
      <c r="F12" s="4"/>
      <c r="G12" s="4"/>
      <c r="H12" s="103"/>
      <c r="I12" s="100"/>
      <c r="J12" s="91"/>
      <c r="K12" s="4"/>
      <c r="L12" s="4"/>
      <c r="M12" s="4"/>
      <c r="N12" s="103"/>
      <c r="O12" s="1"/>
      <c r="Q12" s="45"/>
      <c r="R12" s="43"/>
      <c r="S12" s="46"/>
    </row>
    <row r="13" spans="1:28" ht="12.75">
      <c r="A13" s="102"/>
      <c r="B13" s="21"/>
      <c r="C13" s="21" t="s">
        <v>3</v>
      </c>
      <c r="D13" s="174"/>
      <c r="E13" s="18"/>
      <c r="F13" s="5"/>
      <c r="G13" s="19"/>
      <c r="H13" s="77"/>
      <c r="I13" s="5"/>
      <c r="J13" s="87"/>
      <c r="K13" s="19"/>
      <c r="L13" s="5"/>
      <c r="M13" s="19"/>
      <c r="N13" s="77"/>
      <c r="O13" s="1"/>
      <c r="Q13" s="87"/>
      <c r="R13" s="18"/>
      <c r="S13" s="14"/>
      <c r="Z13" s="177"/>
      <c r="AA13" s="5"/>
      <c r="AB13" s="121"/>
    </row>
    <row r="14" spans="1:28" ht="12.75">
      <c r="A14" s="102"/>
      <c r="B14" s="21"/>
      <c r="C14" s="173" t="s">
        <v>40</v>
      </c>
      <c r="D14" s="98">
        <f>+J14-Q14</f>
        <v>0</v>
      </c>
      <c r="E14" s="99">
        <f>+K14-R14</f>
        <v>0</v>
      </c>
      <c r="F14" s="96"/>
      <c r="G14" s="175">
        <f>D14-E14</f>
        <v>0</v>
      </c>
      <c r="H14" s="77" t="str">
        <f>IF(G14=0,"        N/A",IF(OR(G14/ABS(E14)&gt;=1,G14/ABS(E14)&lt;=-1)," *",G14/ABS(E14)))</f>
        <v>        N/A</v>
      </c>
      <c r="I14" s="100"/>
      <c r="J14" s="98">
        <v>8.7</v>
      </c>
      <c r="K14" s="175">
        <v>9.7</v>
      </c>
      <c r="L14" s="175"/>
      <c r="M14" s="175">
        <f>J14-K14</f>
        <v>-1</v>
      </c>
      <c r="N14" s="77">
        <f>IF(M14=0,"        N/A",IF(OR(M14/ABS(K14)&gt;=1,M14/ABS(K14)&lt;=-1)," *",M14/ABS(K14)))</f>
        <v>-0.10309278350515465</v>
      </c>
      <c r="O14" s="1"/>
      <c r="Q14" s="98">
        <v>8.7</v>
      </c>
      <c r="R14" s="175">
        <v>9.7</v>
      </c>
      <c r="S14" s="124"/>
      <c r="Z14" s="177"/>
      <c r="AA14" s="4"/>
      <c r="AB14" s="99"/>
    </row>
    <row r="15" spans="1:28" ht="12.75">
      <c r="A15" s="102"/>
      <c r="B15" s="21"/>
      <c r="C15" s="173" t="s">
        <v>45</v>
      </c>
      <c r="D15" s="27">
        <f>+J15-Q15</f>
        <v>0</v>
      </c>
      <c r="E15" s="83">
        <f>+K15-+R15</f>
        <v>0</v>
      </c>
      <c r="F15" s="31"/>
      <c r="G15" s="62">
        <f>D15-E15</f>
        <v>0</v>
      </c>
      <c r="H15" s="77" t="str">
        <f>IF(G15=0,"        N/A",IF(OR(G15/ABS(E15)&gt;=1,G15/ABS(E15)&lt;=-1)," *",G15/ABS(E15)))</f>
        <v>        N/A</v>
      </c>
      <c r="I15" s="100"/>
      <c r="J15" s="88">
        <v>59.6</v>
      </c>
      <c r="K15" s="62">
        <v>54</v>
      </c>
      <c r="L15" s="62"/>
      <c r="M15" s="62">
        <f>J15-K15</f>
        <v>5.600000000000001</v>
      </c>
      <c r="N15" s="77">
        <f>IF(M15=0,"        N/A",IF(OR(M15/ABS(K15)&gt;=1,M15/ABS(K15)&lt;=-1)," *",M15/ABS(K15)))</f>
        <v>0.10370370370370373</v>
      </c>
      <c r="O15" s="1"/>
      <c r="Q15" s="88">
        <v>59.6</v>
      </c>
      <c r="R15" s="62">
        <v>54</v>
      </c>
      <c r="S15" s="124"/>
      <c r="T15" s="96"/>
      <c r="U15" s="43"/>
      <c r="Z15" s="177"/>
      <c r="AA15" s="4"/>
      <c r="AB15" s="62"/>
    </row>
    <row r="16" spans="1:28" ht="12.75">
      <c r="A16" s="102"/>
      <c r="B16" s="21"/>
      <c r="C16" s="173" t="s">
        <v>41</v>
      </c>
      <c r="D16" s="117">
        <f>+J16-Q16</f>
        <v>0</v>
      </c>
      <c r="E16" s="118">
        <f>+K16-+R16</f>
        <v>0</v>
      </c>
      <c r="F16" s="31"/>
      <c r="G16" s="62">
        <f>D16-E16</f>
        <v>0</v>
      </c>
      <c r="H16" s="77" t="str">
        <f>IF(G16=0,"        N/A",IF(OR(G16/ABS(E16)&gt;=1,G16/ABS(E16)&lt;=-1)," *",G16/ABS(E16)))</f>
        <v>        N/A</v>
      </c>
      <c r="I16" s="100"/>
      <c r="J16" s="89">
        <v>9</v>
      </c>
      <c r="K16" s="118">
        <v>9.1</v>
      </c>
      <c r="L16" s="62"/>
      <c r="M16" s="62">
        <f>J16-K16</f>
        <v>-0.09999999999999964</v>
      </c>
      <c r="N16" s="77">
        <f>IF(M16=0,"        N/A",IF(OR(M16/ABS(K16)&gt;=1,M16/ABS(K16)&lt;=-1)," *",M16/ABS(K16)))</f>
        <v>-0.01098901098901095</v>
      </c>
      <c r="O16" s="1"/>
      <c r="Q16" s="89">
        <v>9</v>
      </c>
      <c r="R16" s="118">
        <v>9.1</v>
      </c>
      <c r="S16" s="124"/>
      <c r="T16" s="96"/>
      <c r="U16" s="43"/>
      <c r="Z16" s="177"/>
      <c r="AA16" s="4"/>
      <c r="AB16" s="62"/>
    </row>
    <row r="17" spans="1:28" ht="12.75">
      <c r="A17" s="102"/>
      <c r="B17" s="21"/>
      <c r="C17" s="100" t="s">
        <v>42</v>
      </c>
      <c r="D17" s="88">
        <f>SUM(D14:D16)</f>
        <v>0</v>
      </c>
      <c r="E17" s="62">
        <f>SUM(E14:E16)</f>
        <v>0</v>
      </c>
      <c r="F17" s="31"/>
      <c r="G17" s="62">
        <f>D17-E17</f>
        <v>0</v>
      </c>
      <c r="H17" s="77" t="str">
        <f>IF(G17=0,"        N/A",IF(OR(G17/ABS(E17)&gt;=1,G17/ABS(E17)&lt;=-1)," *",G17/ABS(E17)))</f>
        <v>        N/A</v>
      </c>
      <c r="I17" s="5"/>
      <c r="J17" s="88">
        <f>SUM(J14:J16)</f>
        <v>77.3</v>
      </c>
      <c r="K17" s="62">
        <f>SUM(K14:K16)</f>
        <v>72.8</v>
      </c>
      <c r="L17" s="62"/>
      <c r="M17" s="62">
        <f>J17-K17</f>
        <v>4.5</v>
      </c>
      <c r="N17" s="77">
        <f>IF(M17=0,"        N/A",IF(OR(M17/ABS(K17)&gt;=1,M17/ABS(K17)&lt;=-1)," *",M17/ABS(K17)))</f>
        <v>0.061813186813186816</v>
      </c>
      <c r="O17" s="1"/>
      <c r="Q17" s="88">
        <v>77.3</v>
      </c>
      <c r="R17" s="62">
        <v>72.7</v>
      </c>
      <c r="S17" s="124"/>
      <c r="T17" s="96"/>
      <c r="U17" s="43"/>
      <c r="Z17" s="177"/>
      <c r="AA17" s="5"/>
      <c r="AB17" s="62"/>
    </row>
    <row r="18" spans="1:28" ht="12.75">
      <c r="A18" s="102"/>
      <c r="B18" s="4"/>
      <c r="C18" s="21" t="s">
        <v>57</v>
      </c>
      <c r="D18" s="89">
        <f>+J18-Q18</f>
        <v>0</v>
      </c>
      <c r="E18" s="92">
        <f>+K18-R18</f>
        <v>0</v>
      </c>
      <c r="F18" s="31"/>
      <c r="G18" s="62">
        <f>D18-E18</f>
        <v>0</v>
      </c>
      <c r="H18" s="77" t="str">
        <f>IF(G18=0,"        N/A",IF(OR(G18/ABS(E18)&gt;=1,G18/ABS(E18)&lt;=-1)," *",G18/ABS(E18)))</f>
        <v>        N/A</v>
      </c>
      <c r="I18" s="31"/>
      <c r="J18" s="89">
        <v>-49.8</v>
      </c>
      <c r="K18" s="92">
        <v>-51.6</v>
      </c>
      <c r="L18" s="20"/>
      <c r="M18" s="20">
        <f>J18-K18</f>
        <v>1.8000000000000043</v>
      </c>
      <c r="N18" s="77">
        <f>IF(M18=0,"        N/A",IF(OR(M18/ABS(K18)&gt;=1,M18/ABS(K18)&lt;=-1)," *",M18/ABS(K18)))</f>
        <v>0.03488372093023264</v>
      </c>
      <c r="O18" s="1"/>
      <c r="Q18" s="89">
        <v>-49.8</v>
      </c>
      <c r="R18" s="92">
        <v>-51.6</v>
      </c>
      <c r="S18" s="124"/>
      <c r="T18" s="96"/>
      <c r="U18" s="43"/>
      <c r="Z18" s="177"/>
      <c r="AA18" s="5"/>
      <c r="AB18" s="62"/>
    </row>
    <row r="19" spans="1:28" ht="12.75">
      <c r="A19" s="102"/>
      <c r="B19" s="4"/>
      <c r="C19" s="21" t="s">
        <v>10</v>
      </c>
      <c r="D19" s="119" t="e">
        <f>IF(D18/D17&lt;0,"*  ",D18/D17)</f>
        <v>#DIV/0!</v>
      </c>
      <c r="E19" s="120" t="e">
        <f>IF(E18/E17&lt;0,"*  ",E18/E17)</f>
        <v>#DIV/0!</v>
      </c>
      <c r="F19" s="31"/>
      <c r="G19" s="62"/>
      <c r="H19" s="28"/>
      <c r="I19" s="31"/>
      <c r="J19" s="119" t="str">
        <f>IF(J18/J17&lt;0,"*  ",J18/J17)</f>
        <v>*  </v>
      </c>
      <c r="K19" s="120" t="str">
        <f>IF(K18/K17&lt;0,"*  ",K18/K17)</f>
        <v>*  </v>
      </c>
      <c r="L19" s="62"/>
      <c r="M19" s="62"/>
      <c r="N19" s="28"/>
      <c r="O19" s="1"/>
      <c r="Q19" s="119" t="s">
        <v>77</v>
      </c>
      <c r="R19" s="120" t="s">
        <v>77</v>
      </c>
      <c r="S19" s="67"/>
      <c r="U19" s="43"/>
      <c r="Z19" s="177"/>
      <c r="AA19" s="5"/>
      <c r="AB19" s="121"/>
    </row>
    <row r="20" spans="1:28" ht="6" customHeight="1">
      <c r="A20" s="102"/>
      <c r="B20" s="4"/>
      <c r="C20" s="173"/>
      <c r="D20" s="98"/>
      <c r="E20" s="99"/>
      <c r="F20" s="96"/>
      <c r="G20" s="99"/>
      <c r="H20" s="77"/>
      <c r="I20" s="216"/>
      <c r="J20" s="98"/>
      <c r="K20" s="99"/>
      <c r="L20" s="175"/>
      <c r="M20" s="175"/>
      <c r="N20" s="77"/>
      <c r="O20" s="1"/>
      <c r="Q20" s="98"/>
      <c r="R20" s="99"/>
      <c r="S20" s="124"/>
      <c r="U20" s="43"/>
      <c r="Z20" s="177"/>
      <c r="AA20" s="4"/>
      <c r="AB20" s="99"/>
    </row>
    <row r="21" spans="1:28" ht="12.75" customHeight="1">
      <c r="A21" s="102"/>
      <c r="B21" s="4" t="s">
        <v>85</v>
      </c>
      <c r="C21" s="173"/>
      <c r="D21" s="27"/>
      <c r="E21" s="176"/>
      <c r="F21" s="5"/>
      <c r="G21" s="20"/>
      <c r="H21" s="77"/>
      <c r="I21" s="100"/>
      <c r="J21" s="88"/>
      <c r="K21" s="176"/>
      <c r="L21" s="20"/>
      <c r="M21" s="20"/>
      <c r="N21" s="77"/>
      <c r="O21" s="1"/>
      <c r="Q21" s="88"/>
      <c r="R21" s="176"/>
      <c r="S21" s="46"/>
      <c r="U21" s="43"/>
      <c r="Z21" s="177"/>
      <c r="AA21" s="4"/>
      <c r="AB21" s="62"/>
    </row>
    <row r="22" spans="1:21" ht="12.75">
      <c r="A22" s="102"/>
      <c r="B22" s="4"/>
      <c r="C22" s="21" t="s">
        <v>3</v>
      </c>
      <c r="D22" s="27">
        <f>+J22-Q22</f>
        <v>0</v>
      </c>
      <c r="E22" s="83">
        <f>+K22-+R22</f>
        <v>0</v>
      </c>
      <c r="F22" s="31"/>
      <c r="G22" s="62">
        <f>D22-E22</f>
        <v>0</v>
      </c>
      <c r="H22" s="77" t="str">
        <f>IF(G22=0,"        N/A",IF(OR(G22/ABS(E22)&gt;=1,G22/ABS(E22)&lt;=-1)," *",G22/ABS(E22)))</f>
        <v>        N/A</v>
      </c>
      <c r="I22" s="31"/>
      <c r="J22" s="88">
        <v>96.6</v>
      </c>
      <c r="K22" s="83">
        <v>82.1</v>
      </c>
      <c r="L22" s="62"/>
      <c r="M22" s="62">
        <f>J22-K22</f>
        <v>14.5</v>
      </c>
      <c r="N22" s="77">
        <f>IF(M22=0,"        N/A",IF(OR(M22/ABS(K22)&gt;=1,M22/ABS(K22)&lt;=-1)," *",M22/ABS(K22)))</f>
        <v>0.17661388550548113</v>
      </c>
      <c r="O22" s="1"/>
      <c r="Q22" s="88">
        <v>96.6</v>
      </c>
      <c r="R22" s="83">
        <v>82.1</v>
      </c>
      <c r="S22" s="67"/>
      <c r="U22" s="43"/>
    </row>
    <row r="23" spans="1:19" ht="12.75">
      <c r="A23" s="102"/>
      <c r="B23" s="4"/>
      <c r="C23" s="21" t="s">
        <v>24</v>
      </c>
      <c r="D23" s="89">
        <f>+J23-Q23</f>
        <v>0</v>
      </c>
      <c r="E23" s="92">
        <f>+K23-R23</f>
        <v>0</v>
      </c>
      <c r="F23" s="31"/>
      <c r="G23" s="62">
        <f>D23-E23</f>
        <v>0</v>
      </c>
      <c r="H23" s="77" t="str">
        <f>IF(G23=0,"        N/A",IF(OR(G23/ABS(E23)&gt;=1,G23/ABS(E23)&lt;=-1)," *",G23/ABS(E23)))</f>
        <v>        N/A</v>
      </c>
      <c r="I23" s="31"/>
      <c r="J23" s="89">
        <v>38.8</v>
      </c>
      <c r="K23" s="92">
        <v>30.2</v>
      </c>
      <c r="L23" s="62"/>
      <c r="M23" s="62">
        <f>J23-K23</f>
        <v>8.599999999999998</v>
      </c>
      <c r="N23" s="77">
        <f>IF(M23=0,"        N/A",IF(OR(M23/ABS(K23)&gt;=1,M23/ABS(K23)&lt;=-1)," *",M23/ABS(K23)))</f>
        <v>0.28476821192052976</v>
      </c>
      <c r="O23" s="1"/>
      <c r="P23" s="207"/>
      <c r="Q23" s="89">
        <v>38.8</v>
      </c>
      <c r="R23" s="92">
        <v>30.2</v>
      </c>
      <c r="S23" s="67"/>
    </row>
    <row r="24" spans="1:19" ht="12.75">
      <c r="A24" s="102"/>
      <c r="B24" s="4"/>
      <c r="C24" s="21" t="s">
        <v>10</v>
      </c>
      <c r="D24" s="119" t="e">
        <f>IF(D23/D22&lt;0,"*  ",D23/D22)</f>
        <v>#DIV/0!</v>
      </c>
      <c r="E24" s="120" t="e">
        <f>IF(E23/E22&lt;0,"*  ",E23/E22)</f>
        <v>#DIV/0!</v>
      </c>
      <c r="F24" s="31"/>
      <c r="G24" s="62"/>
      <c r="H24" s="28"/>
      <c r="I24" s="31"/>
      <c r="J24" s="119">
        <f>IF(J23/J22&lt;0,"*  ",J23/J22)</f>
        <v>0.40165631469979296</v>
      </c>
      <c r="K24" s="120">
        <f>IF(K23/K22&lt;0,"*  ",K23/K22)</f>
        <v>0.3678440925700366</v>
      </c>
      <c r="L24" s="62"/>
      <c r="M24" s="62"/>
      <c r="N24" s="28"/>
      <c r="O24" s="1"/>
      <c r="Q24" s="119">
        <f>IF(Q23/Q22&lt;0,"*  ",Q23/Q22)</f>
        <v>0.40165631469979296</v>
      </c>
      <c r="R24" s="120">
        <f>IF(R23/R22&lt;0,"*  ",R23/R22)</f>
        <v>0.3678440925700366</v>
      </c>
      <c r="S24" s="67"/>
    </row>
    <row r="25" spans="1:28" ht="6" customHeight="1">
      <c r="A25" s="102"/>
      <c r="B25" s="4"/>
      <c r="C25" s="173"/>
      <c r="D25" s="98"/>
      <c r="E25" s="99"/>
      <c r="F25" s="96"/>
      <c r="G25" s="99"/>
      <c r="H25" s="77"/>
      <c r="I25" s="216"/>
      <c r="J25" s="98"/>
      <c r="K25" s="99"/>
      <c r="L25" s="175"/>
      <c r="M25" s="175"/>
      <c r="N25" s="77"/>
      <c r="O25" s="1"/>
      <c r="Q25" s="98"/>
      <c r="R25" s="99"/>
      <c r="S25" s="124"/>
      <c r="U25" s="43"/>
      <c r="Z25" s="177"/>
      <c r="AA25" s="4"/>
      <c r="AB25" s="99"/>
    </row>
    <row r="26" spans="1:28" ht="12.75" customHeight="1">
      <c r="A26" s="102"/>
      <c r="B26" s="4" t="s">
        <v>86</v>
      </c>
      <c r="C26" s="173"/>
      <c r="D26" s="27"/>
      <c r="E26" s="176"/>
      <c r="F26" s="5"/>
      <c r="G26" s="20"/>
      <c r="H26" s="77"/>
      <c r="I26" s="100"/>
      <c r="J26" s="88"/>
      <c r="K26" s="176"/>
      <c r="L26" s="20"/>
      <c r="M26" s="20"/>
      <c r="N26" s="77"/>
      <c r="O26" s="1"/>
      <c r="Q26" s="88"/>
      <c r="R26" s="176"/>
      <c r="S26" s="46"/>
      <c r="U26" s="43"/>
      <c r="Z26" s="177"/>
      <c r="AA26" s="4"/>
      <c r="AB26" s="62"/>
    </row>
    <row r="27" spans="1:21" ht="12.75">
      <c r="A27" s="102"/>
      <c r="B27" s="4"/>
      <c r="C27" s="21" t="s">
        <v>3</v>
      </c>
      <c r="D27" s="27">
        <f>+J27-Q27</f>
        <v>0</v>
      </c>
      <c r="E27" s="83">
        <f>+K27-+R27</f>
        <v>0</v>
      </c>
      <c r="F27" s="31"/>
      <c r="G27" s="62">
        <f>D27-E27</f>
        <v>0</v>
      </c>
      <c r="H27" s="77" t="str">
        <f>IF(G27=0,"        N/A",IF(OR(G27/ABS(E27)&gt;=1,G27/ABS(E27)&lt;=-1)," *",G27/ABS(E27)))</f>
        <v>        N/A</v>
      </c>
      <c r="I27" s="31"/>
      <c r="J27" s="88">
        <v>45.7</v>
      </c>
      <c r="K27" s="83">
        <v>36.5</v>
      </c>
      <c r="L27" s="62"/>
      <c r="M27" s="62">
        <f>J27-K27</f>
        <v>9.200000000000003</v>
      </c>
      <c r="N27" s="77">
        <f>IF(M27=0,"        N/A",IF(OR(M27/ABS(K27)&gt;=1,M27/ABS(K27)&lt;=-1)," *",M27/ABS(K27)))</f>
        <v>0.252054794520548</v>
      </c>
      <c r="O27" s="1"/>
      <c r="Q27" s="88">
        <v>45.7</v>
      </c>
      <c r="R27" s="83">
        <v>36.5</v>
      </c>
      <c r="S27" s="67"/>
      <c r="U27" s="43"/>
    </row>
    <row r="28" spans="1:19" ht="12.75">
      <c r="A28" s="102"/>
      <c r="B28" s="4"/>
      <c r="C28" s="23" t="s">
        <v>82</v>
      </c>
      <c r="D28" s="89">
        <f>+J28-Q28</f>
        <v>0</v>
      </c>
      <c r="E28" s="92">
        <f>+K28-R28</f>
        <v>0</v>
      </c>
      <c r="F28" s="31"/>
      <c r="G28" s="62">
        <f>D28-E28</f>
        <v>0</v>
      </c>
      <c r="H28" s="77" t="str">
        <f>IF(G28=0,"        N/A",IF(OR(G28/ABS(E28)&gt;=1,G28/ABS(E28)&lt;=-1)," *",G28/ABS(E28)))</f>
        <v>        N/A</v>
      </c>
      <c r="I28" s="31"/>
      <c r="J28" s="89">
        <v>2.1</v>
      </c>
      <c r="K28" s="92">
        <v>-1.7</v>
      </c>
      <c r="L28" s="62"/>
      <c r="M28" s="62">
        <f>J28-K28</f>
        <v>3.8</v>
      </c>
      <c r="N28" s="77" t="str">
        <f>IF(M28=0,"        N/A",IF(OR(M28/ABS(K28)&gt;=1,M28/ABS(K28)&lt;=-1)," *",M28/ABS(K28)))</f>
        <v> *</v>
      </c>
      <c r="O28" s="1"/>
      <c r="Q28" s="89">
        <v>2.1</v>
      </c>
      <c r="R28" s="92">
        <v>-1.7</v>
      </c>
      <c r="S28" s="67"/>
    </row>
    <row r="29" spans="1:19" ht="12.75">
      <c r="A29" s="102"/>
      <c r="B29" s="4"/>
      <c r="C29" s="21" t="s">
        <v>10</v>
      </c>
      <c r="D29" s="119" t="e">
        <f>IF(D28/D27&lt;0,"*  ",D28/D27)</f>
        <v>#DIV/0!</v>
      </c>
      <c r="E29" s="120" t="e">
        <f>IF(E28/E27&lt;0,"*  ",E28/E27)</f>
        <v>#DIV/0!</v>
      </c>
      <c r="F29" s="31"/>
      <c r="G29" s="62"/>
      <c r="H29" s="28"/>
      <c r="I29" s="31"/>
      <c r="J29" s="119">
        <f>IF(J28/J27&lt;0,"*  ",J28/J27)</f>
        <v>0.045951859956236324</v>
      </c>
      <c r="K29" s="120" t="str">
        <f>IF(K28/K27&lt;0,"*  ",K28/K27)</f>
        <v>*  </v>
      </c>
      <c r="L29" s="62"/>
      <c r="M29" s="62"/>
      <c r="N29" s="28"/>
      <c r="O29" s="1"/>
      <c r="Q29" s="119">
        <f>IF(Q28/Q27&lt;0,"*  ",Q28/Q27)</f>
        <v>0.045951859956236324</v>
      </c>
      <c r="R29" s="120" t="str">
        <f>IF(R28/R27&lt;0,"*  ",R28/R27)</f>
        <v>*  </v>
      </c>
      <c r="S29" s="67"/>
    </row>
    <row r="30" spans="1:19" ht="6" customHeight="1">
      <c r="A30" s="102"/>
      <c r="B30" s="4"/>
      <c r="C30" s="13"/>
      <c r="D30" s="88"/>
      <c r="E30" s="62"/>
      <c r="F30" s="31"/>
      <c r="G30" s="62"/>
      <c r="H30" s="67"/>
      <c r="I30" s="31"/>
      <c r="J30" s="88"/>
      <c r="K30" s="62"/>
      <c r="L30" s="62"/>
      <c r="M30" s="62"/>
      <c r="N30" s="67"/>
      <c r="O30" s="1"/>
      <c r="Q30" s="88"/>
      <c r="R30" s="62"/>
      <c r="S30" s="67"/>
    </row>
    <row r="31" spans="1:19" ht="12.75">
      <c r="A31" s="102"/>
      <c r="B31" s="4" t="s">
        <v>55</v>
      </c>
      <c r="C31" s="21"/>
      <c r="D31" s="88"/>
      <c r="E31" s="62"/>
      <c r="F31" s="31"/>
      <c r="G31" s="62"/>
      <c r="H31" s="28"/>
      <c r="I31" s="31"/>
      <c r="J31" s="88"/>
      <c r="K31" s="62"/>
      <c r="L31" s="62"/>
      <c r="M31" s="62"/>
      <c r="N31" s="28"/>
      <c r="O31" s="1"/>
      <c r="Q31" s="88"/>
      <c r="R31" s="62"/>
      <c r="S31" s="67"/>
    </row>
    <row r="32" spans="1:19" ht="12.75">
      <c r="A32" s="102"/>
      <c r="B32" s="4"/>
      <c r="C32" s="21" t="s">
        <v>3</v>
      </c>
      <c r="D32" s="27">
        <f>+J32-Q32</f>
        <v>0</v>
      </c>
      <c r="E32" s="83">
        <f>+K32-+R32</f>
        <v>0</v>
      </c>
      <c r="F32" s="31"/>
      <c r="G32" s="62">
        <f>D32-E32</f>
        <v>0</v>
      </c>
      <c r="H32" s="77" t="str">
        <f>IF(G32=0,"        N/A",IF(OR(G32/ABS(E32)&gt;=1,G32/ABS(E32)&lt;=-1)," *",G32/ABS(E32)))</f>
        <v>        N/A</v>
      </c>
      <c r="I32" s="31"/>
      <c r="J32" s="88">
        <v>87.7</v>
      </c>
      <c r="K32" s="83">
        <v>81.9</v>
      </c>
      <c r="L32" s="62"/>
      <c r="M32" s="62">
        <f>J32-K32</f>
        <v>5.799999999999997</v>
      </c>
      <c r="N32" s="77">
        <f>IF(M32=0,"        N/A",IF(OR(M32/ABS(K32)&gt;=1,M32/ABS(K32)&lt;=-1)," *",M32/ABS(K32)))</f>
        <v>0.07081807081807077</v>
      </c>
      <c r="O32" s="1"/>
      <c r="Q32" s="88">
        <v>87.7</v>
      </c>
      <c r="R32" s="83">
        <v>81.9</v>
      </c>
      <c r="S32" s="67"/>
    </row>
    <row r="33" spans="1:19" ht="12.75">
      <c r="A33" s="102"/>
      <c r="B33" s="4"/>
      <c r="C33" s="21" t="s">
        <v>57</v>
      </c>
      <c r="D33" s="89">
        <f>+J33-Q33</f>
        <v>0</v>
      </c>
      <c r="E33" s="92">
        <f>+K33-R33</f>
        <v>0</v>
      </c>
      <c r="F33" s="31"/>
      <c r="G33" s="62">
        <f>D33-E33</f>
        <v>0</v>
      </c>
      <c r="H33" s="77" t="str">
        <f>IF(G33=0,"        N/A",IF(OR(G33/ABS(E33)&gt;=1,G33/ABS(E33)&lt;=-1)," *",G33/ABS(E33)))</f>
        <v>        N/A</v>
      </c>
      <c r="I33" s="31"/>
      <c r="J33" s="89">
        <v>-0.1</v>
      </c>
      <c r="K33" s="92">
        <v>-2.2</v>
      </c>
      <c r="L33" s="62"/>
      <c r="M33" s="62">
        <f>J33-K33</f>
        <v>2.1</v>
      </c>
      <c r="N33" s="77">
        <f>IF(M33=0,"        N/A",IF(OR(M33/ABS(K33)&gt;=1,M33/ABS(K33)&lt;=-1)," *",M33/ABS(K33)))</f>
        <v>0.9545454545454545</v>
      </c>
      <c r="O33" s="1"/>
      <c r="Q33" s="89">
        <v>-0.1</v>
      </c>
      <c r="R33" s="92">
        <v>-2.2</v>
      </c>
      <c r="S33" s="67"/>
    </row>
    <row r="34" spans="1:19" ht="12.75">
      <c r="A34" s="102"/>
      <c r="B34" s="4"/>
      <c r="C34" s="21" t="s">
        <v>10</v>
      </c>
      <c r="D34" s="119" t="e">
        <f>IF(D33/D32&lt;0,"*  ",D33/D32)</f>
        <v>#DIV/0!</v>
      </c>
      <c r="E34" s="120" t="e">
        <f>IF(E33/E32&lt;0,"*  ",E33/E32)</f>
        <v>#DIV/0!</v>
      </c>
      <c r="F34" s="31"/>
      <c r="G34" s="62"/>
      <c r="H34" s="28"/>
      <c r="I34" s="31"/>
      <c r="J34" s="119" t="str">
        <f>IF(J33/J32&lt;0,"*  ",J33/J32)</f>
        <v>*  </v>
      </c>
      <c r="K34" s="120" t="str">
        <f>IF(K33/K32&lt;0,"*  ",K33/K32)</f>
        <v>*  </v>
      </c>
      <c r="L34" s="62"/>
      <c r="M34" s="62"/>
      <c r="N34" s="28"/>
      <c r="O34" s="1"/>
      <c r="Q34" s="119" t="s">
        <v>77</v>
      </c>
      <c r="R34" s="120" t="s">
        <v>77</v>
      </c>
      <c r="S34" s="67"/>
    </row>
    <row r="35" spans="1:19" ht="6.75" customHeight="1">
      <c r="A35" s="102"/>
      <c r="B35" s="4"/>
      <c r="C35" s="13"/>
      <c r="D35" s="88"/>
      <c r="E35" s="62"/>
      <c r="F35" s="31"/>
      <c r="G35" s="62"/>
      <c r="H35" s="67"/>
      <c r="I35" s="31"/>
      <c r="J35" s="88"/>
      <c r="K35" s="62"/>
      <c r="L35" s="62"/>
      <c r="M35" s="62"/>
      <c r="N35" s="67"/>
      <c r="O35" s="1"/>
      <c r="Q35" s="88"/>
      <c r="R35" s="62"/>
      <c r="S35" s="67"/>
    </row>
    <row r="36" spans="1:19" ht="12.75">
      <c r="A36" s="102"/>
      <c r="B36" s="4" t="s">
        <v>87</v>
      </c>
      <c r="C36" s="21"/>
      <c r="D36" s="88"/>
      <c r="E36" s="62"/>
      <c r="F36" s="31"/>
      <c r="G36" s="62"/>
      <c r="H36" s="28"/>
      <c r="I36" s="31"/>
      <c r="J36" s="88"/>
      <c r="K36" s="62"/>
      <c r="L36" s="62"/>
      <c r="M36" s="62"/>
      <c r="N36" s="28"/>
      <c r="O36" s="1"/>
      <c r="Q36" s="88"/>
      <c r="R36" s="62"/>
      <c r="S36" s="67"/>
    </row>
    <row r="37" spans="1:19" ht="12.75">
      <c r="A37" s="102"/>
      <c r="B37" s="4"/>
      <c r="C37" s="21" t="s">
        <v>3</v>
      </c>
      <c r="D37" s="27">
        <f>+J37-Q37</f>
        <v>0</v>
      </c>
      <c r="E37" s="83">
        <f>+K37-+R37</f>
        <v>0</v>
      </c>
      <c r="F37" s="31"/>
      <c r="G37" s="62">
        <f>D37-E37</f>
        <v>0</v>
      </c>
      <c r="H37" s="77" t="str">
        <f>IF(G37=0,"        N/A",IF(OR(G37/ABS(E37)&gt;=1,G37/ABS(E37)&lt;=-1)," *",G37/ABS(E37)))</f>
        <v>        N/A</v>
      </c>
      <c r="I37" s="31"/>
      <c r="J37" s="88">
        <v>10.7</v>
      </c>
      <c r="K37" s="83">
        <v>17.1</v>
      </c>
      <c r="L37" s="62"/>
      <c r="M37" s="62">
        <f>J37-K37</f>
        <v>-6.400000000000002</v>
      </c>
      <c r="N37" s="77">
        <f>IF(M37=0,"        N/A",IF(OR(M37/ABS(K37)&gt;=1,M37/ABS(K37)&lt;=-1)," *",M37/ABS(K37)))</f>
        <v>-0.3742690058479533</v>
      </c>
      <c r="O37" s="1"/>
      <c r="Q37" s="88">
        <v>10.7</v>
      </c>
      <c r="R37" s="83">
        <v>17.1</v>
      </c>
      <c r="S37" s="67"/>
    </row>
    <row r="38" spans="1:19" ht="12.75">
      <c r="A38" s="102"/>
      <c r="B38" s="4"/>
      <c r="C38" s="21" t="s">
        <v>57</v>
      </c>
      <c r="D38" s="89">
        <f>+J38-Q38</f>
        <v>0</v>
      </c>
      <c r="E38" s="92">
        <f>+K38-R38</f>
        <v>0</v>
      </c>
      <c r="F38" s="31"/>
      <c r="G38" s="62">
        <f>D38-E38</f>
        <v>0</v>
      </c>
      <c r="H38" s="77" t="str">
        <f>IF(G38=0,"        N/A",IF(OR(G38/ABS(E38)&gt;=1,G38/ABS(E38)&lt;=-1)," *",G38/ABS(E38)))</f>
        <v>        N/A</v>
      </c>
      <c r="I38" s="31"/>
      <c r="J38" s="89">
        <v>-5</v>
      </c>
      <c r="K38" s="92">
        <v>-2.2</v>
      </c>
      <c r="L38" s="62"/>
      <c r="M38" s="62">
        <f>J38-K38</f>
        <v>-2.8</v>
      </c>
      <c r="N38" s="77" t="str">
        <f>IF(M38=0,"        N/A",IF(OR(M38/ABS(K38)&gt;=1,M38/ABS(K38)&lt;=-1)," *",M38/ABS(K38)))</f>
        <v> *</v>
      </c>
      <c r="O38" s="1"/>
      <c r="Q38" s="89">
        <v>-5</v>
      </c>
      <c r="R38" s="92">
        <v>-2.2</v>
      </c>
      <c r="S38" s="67"/>
    </row>
    <row r="39" spans="1:19" ht="12.75">
      <c r="A39" s="102"/>
      <c r="B39" s="4"/>
      <c r="C39" s="21" t="s">
        <v>10</v>
      </c>
      <c r="D39" s="119" t="e">
        <f>IF(D38/D37&lt;0,"*  ",D38/D37)</f>
        <v>#DIV/0!</v>
      </c>
      <c r="E39" s="120" t="e">
        <f>IF(E38/E37&lt;0,"*  ",E38/E37)</f>
        <v>#DIV/0!</v>
      </c>
      <c r="F39" s="31"/>
      <c r="G39" s="62"/>
      <c r="H39" s="28"/>
      <c r="I39" s="31"/>
      <c r="J39" s="119" t="str">
        <f>IF(J38/J37&lt;0,"*  ",J38/J37)</f>
        <v>*  </v>
      </c>
      <c r="K39" s="120" t="str">
        <f>IF(K38/K37&lt;0,"*  ",K38/K37)</f>
        <v>*  </v>
      </c>
      <c r="L39" s="62"/>
      <c r="M39" s="62"/>
      <c r="N39" s="28"/>
      <c r="O39" s="1"/>
      <c r="Q39" s="119" t="s">
        <v>77</v>
      </c>
      <c r="R39" s="120" t="s">
        <v>77</v>
      </c>
      <c r="S39" s="67"/>
    </row>
    <row r="40" spans="1:19" ht="6.75" customHeight="1">
      <c r="A40" s="102"/>
      <c r="B40" s="4"/>
      <c r="C40" s="13"/>
      <c r="D40" s="88"/>
      <c r="E40" s="62"/>
      <c r="F40" s="31"/>
      <c r="G40" s="62"/>
      <c r="H40" s="67"/>
      <c r="I40" s="31"/>
      <c r="J40" s="88"/>
      <c r="K40" s="62"/>
      <c r="L40" s="62"/>
      <c r="M40" s="62"/>
      <c r="N40" s="67"/>
      <c r="O40" s="1"/>
      <c r="Q40" s="88"/>
      <c r="R40" s="62"/>
      <c r="S40" s="67"/>
    </row>
    <row r="41" spans="1:19" ht="12.75">
      <c r="A41" s="102"/>
      <c r="B41" s="4" t="s">
        <v>17</v>
      </c>
      <c r="C41" s="21"/>
      <c r="D41" s="89">
        <f>+J41-Q41</f>
        <v>0</v>
      </c>
      <c r="E41" s="92">
        <f>+K41-R41</f>
        <v>0</v>
      </c>
      <c r="F41" s="31"/>
      <c r="G41" s="92">
        <f>-(D41-E41)</f>
        <v>0</v>
      </c>
      <c r="H41" s="77" t="str">
        <f>IF(G41=0,"        N/A",IF(OR(G41/ABS(E41)&gt;=1,G41/ABS(E41)&lt;=-1)," *",G41/ABS(E41)))</f>
        <v>        N/A</v>
      </c>
      <c r="I41" s="31"/>
      <c r="J41" s="89">
        <v>19.2</v>
      </c>
      <c r="K41" s="92">
        <v>18.8</v>
      </c>
      <c r="L41" s="92"/>
      <c r="M41" s="92">
        <f>-(J41-K41)</f>
        <v>-0.3999999999999986</v>
      </c>
      <c r="N41" s="77">
        <f>IF(M41=0,"        N/A",IF(OR(M41/ABS(K41)&gt;=1,M41/ABS(K41)&lt;=-1)," *",M41/ABS(K41)))</f>
        <v>-0.021276595744680774</v>
      </c>
      <c r="O41" s="1"/>
      <c r="Q41" s="89">
        <v>19.2</v>
      </c>
      <c r="R41" s="92">
        <v>18.8</v>
      </c>
      <c r="S41" s="67"/>
    </row>
    <row r="42" spans="1:19" ht="6.75" customHeight="1">
      <c r="A42" s="102"/>
      <c r="B42" s="4"/>
      <c r="C42" s="13"/>
      <c r="D42" s="88"/>
      <c r="E42" s="62"/>
      <c r="F42" s="31"/>
      <c r="G42" s="62"/>
      <c r="H42" s="67"/>
      <c r="I42" s="31"/>
      <c r="J42" s="88"/>
      <c r="K42" s="62"/>
      <c r="L42" s="62"/>
      <c r="M42" s="62"/>
      <c r="N42" s="67"/>
      <c r="O42" s="1"/>
      <c r="Q42" s="88"/>
      <c r="R42" s="62"/>
      <c r="S42" s="67"/>
    </row>
    <row r="43" spans="1:19" ht="13.5" customHeight="1" thickBot="1">
      <c r="A43" s="102"/>
      <c r="B43" s="21" t="s">
        <v>67</v>
      </c>
      <c r="C43" s="21"/>
      <c r="D43" s="82">
        <f>D18+D23+D28+D33+D38-D41</f>
        <v>0</v>
      </c>
      <c r="E43" s="95">
        <f>E18+E23+E28+E33+E38-E41</f>
        <v>0</v>
      </c>
      <c r="F43" s="95"/>
      <c r="G43" s="95">
        <f>G18+G23+G28+G33+G38-G41</f>
        <v>0</v>
      </c>
      <c r="H43" s="77" t="str">
        <f>IF(G43=0,"        N/A",IF(OR(G43/ABS(E43)&gt;=1,G43/ABS(E43)&lt;=-1)," *",G43/ABS(E43)))</f>
        <v>        N/A</v>
      </c>
      <c r="I43" s="96"/>
      <c r="J43" s="82">
        <f>J18+J23+J28+J33+J38-J41</f>
        <v>-33.2</v>
      </c>
      <c r="K43" s="95">
        <f>K18+K23+K28+K33+K38-K41</f>
        <v>-46.3</v>
      </c>
      <c r="L43" s="95"/>
      <c r="M43" s="95">
        <f>M18+M23+M28+M33+M38+M41</f>
        <v>13.100000000000005</v>
      </c>
      <c r="N43" s="77">
        <f>IF(M43=0,"        N/A",IF(OR(M43/ABS(K43)&gt;=1,M43/ABS(K43)&lt;=-1)," *",M43/ABS(K43)))</f>
        <v>0.28293736501079925</v>
      </c>
      <c r="O43" s="1"/>
      <c r="Q43" s="82">
        <f>Q18+Q23+Q28+Q33+Q38-Q41</f>
        <v>-33.2</v>
      </c>
      <c r="R43" s="95">
        <f>R18+R23+R28+R33+R38-R41</f>
        <v>-46.3</v>
      </c>
      <c r="S43" s="124"/>
    </row>
    <row r="44" spans="1:19" ht="6" customHeight="1" thickTop="1">
      <c r="A44" s="102"/>
      <c r="B44" s="26"/>
      <c r="C44" s="26"/>
      <c r="D44" s="29"/>
      <c r="E44" s="30"/>
      <c r="F44" s="30"/>
      <c r="G44" s="30"/>
      <c r="H44" s="28"/>
      <c r="I44" s="31"/>
      <c r="J44" s="29"/>
      <c r="K44" s="32"/>
      <c r="L44" s="93"/>
      <c r="M44" s="30"/>
      <c r="N44" s="28"/>
      <c r="O44" s="1"/>
      <c r="Q44" s="29"/>
      <c r="R44" s="32"/>
      <c r="S44" s="182"/>
    </row>
    <row r="45" spans="1:19" ht="3.75" customHeight="1">
      <c r="A45" s="102"/>
      <c r="B45" s="4"/>
      <c r="C45" s="4"/>
      <c r="D45" s="33"/>
      <c r="E45" s="34"/>
      <c r="F45" s="35"/>
      <c r="G45" s="34"/>
      <c r="H45" s="36"/>
      <c r="I45" s="5"/>
      <c r="J45" s="33"/>
      <c r="K45" s="34"/>
      <c r="L45" s="22"/>
      <c r="M45" s="34"/>
      <c r="N45" s="36"/>
      <c r="O45" s="1"/>
      <c r="Q45" s="33"/>
      <c r="R45" s="34"/>
      <c r="S45" s="183"/>
    </row>
    <row r="46" spans="1:19" ht="19.5" customHeight="1">
      <c r="A46" s="102"/>
      <c r="B46" s="4"/>
      <c r="C46" s="4"/>
      <c r="D46" s="4"/>
      <c r="E46" s="4"/>
      <c r="F46" s="5"/>
      <c r="G46" s="4"/>
      <c r="H46" s="5"/>
      <c r="I46" s="5"/>
      <c r="J46" s="4"/>
      <c r="K46" s="4"/>
      <c r="L46" s="20"/>
      <c r="M46" s="4"/>
      <c r="N46" s="5"/>
      <c r="O46" s="1"/>
      <c r="Q46" s="4"/>
      <c r="R46" s="4"/>
      <c r="S46" s="20"/>
    </row>
    <row r="47" spans="1:15" ht="39" customHeight="1">
      <c r="A47" s="102"/>
      <c r="B47" s="171" t="s">
        <v>4</v>
      </c>
      <c r="C47" s="224" t="s">
        <v>81</v>
      </c>
      <c r="D47" s="224"/>
      <c r="E47" s="224"/>
      <c r="F47" s="224"/>
      <c r="G47" s="224"/>
      <c r="H47" s="224"/>
      <c r="I47" s="224"/>
      <c r="J47" s="224"/>
      <c r="K47" s="224"/>
      <c r="L47" s="224"/>
      <c r="M47" s="224"/>
      <c r="N47" s="224"/>
      <c r="O47" s="1"/>
    </row>
    <row r="48" spans="1:15" ht="39" customHeight="1">
      <c r="A48" s="102"/>
      <c r="B48" s="171" t="s">
        <v>23</v>
      </c>
      <c r="C48" s="224" t="s">
        <v>88</v>
      </c>
      <c r="D48" s="224"/>
      <c r="E48" s="224"/>
      <c r="F48" s="224"/>
      <c r="G48" s="224"/>
      <c r="H48" s="224"/>
      <c r="I48" s="224"/>
      <c r="J48" s="224"/>
      <c r="K48" s="224"/>
      <c r="L48" s="224"/>
      <c r="M48" s="224"/>
      <c r="N48" s="224"/>
      <c r="O48" s="1"/>
    </row>
    <row r="49" spans="1:15" ht="39" customHeight="1">
      <c r="A49" s="102"/>
      <c r="B49" s="171" t="s">
        <v>36</v>
      </c>
      <c r="C49" s="224" t="s">
        <v>83</v>
      </c>
      <c r="D49" s="224"/>
      <c r="E49" s="224"/>
      <c r="F49" s="224"/>
      <c r="G49" s="224"/>
      <c r="H49" s="224"/>
      <c r="I49" s="224"/>
      <c r="J49" s="224"/>
      <c r="K49" s="224"/>
      <c r="L49" s="224"/>
      <c r="M49" s="224"/>
      <c r="N49" s="224"/>
      <c r="O49" s="1"/>
    </row>
    <row r="50" spans="1:15" ht="12" customHeight="1">
      <c r="A50" s="6"/>
      <c r="B50" s="3"/>
      <c r="C50" s="3"/>
      <c r="D50" s="3"/>
      <c r="E50" s="3"/>
      <c r="F50" s="72"/>
      <c r="G50" s="3"/>
      <c r="H50" s="72"/>
      <c r="I50" s="72"/>
      <c r="J50" s="3"/>
      <c r="K50" s="3"/>
      <c r="L50" s="73"/>
      <c r="M50" s="3"/>
      <c r="N50" s="72"/>
      <c r="O50" s="1"/>
    </row>
    <row r="51" spans="1:15" ht="17.25" customHeight="1">
      <c r="A51" s="6"/>
      <c r="B51" s="74" t="s">
        <v>11</v>
      </c>
      <c r="C51" s="239" t="s">
        <v>33</v>
      </c>
      <c r="D51" s="240"/>
      <c r="E51" s="240"/>
      <c r="F51" s="240"/>
      <c r="G51" s="240"/>
      <c r="H51" s="240"/>
      <c r="I51" s="240"/>
      <c r="J51" s="240"/>
      <c r="K51" s="240"/>
      <c r="L51" s="240"/>
      <c r="M51" s="240"/>
      <c r="N51" s="240"/>
      <c r="O51" s="1"/>
    </row>
    <row r="52" spans="1:15" ht="3.75" customHeight="1">
      <c r="A52" s="6"/>
      <c r="B52" s="3"/>
      <c r="C52" s="3"/>
      <c r="D52" s="3"/>
      <c r="E52" s="3"/>
      <c r="F52" s="72"/>
      <c r="G52" s="3"/>
      <c r="H52" s="72"/>
      <c r="I52" s="72"/>
      <c r="J52" s="3"/>
      <c r="K52" s="3"/>
      <c r="L52" s="73"/>
      <c r="M52" s="3"/>
      <c r="N52" s="72"/>
      <c r="O52" s="1"/>
    </row>
    <row r="53" spans="1:15" s="43" customFormat="1" ht="6.75" customHeight="1" thickBot="1">
      <c r="A53" s="49"/>
      <c r="B53" s="50"/>
      <c r="C53" s="50"/>
      <c r="D53" s="50"/>
      <c r="E53" s="50"/>
      <c r="F53" s="50"/>
      <c r="G53" s="50"/>
      <c r="H53" s="50"/>
      <c r="I53" s="50"/>
      <c r="J53" s="50"/>
      <c r="K53" s="50"/>
      <c r="L53" s="51"/>
      <c r="M53" s="50"/>
      <c r="N53" s="50"/>
      <c r="O53" s="52"/>
    </row>
    <row r="54" ht="13.5" thickTop="1">
      <c r="L54" s="53"/>
    </row>
    <row r="55" spans="2:14" ht="12.75">
      <c r="B55" s="39"/>
      <c r="C55" s="212" t="s">
        <v>54</v>
      </c>
      <c r="D55" s="4"/>
      <c r="E55" s="4"/>
      <c r="F55" s="5"/>
      <c r="G55" s="4"/>
      <c r="H55" s="5"/>
      <c r="I55" s="5"/>
      <c r="J55" s="4"/>
      <c r="K55" s="4"/>
      <c r="L55" s="20"/>
      <c r="M55" s="4"/>
      <c r="N55" s="5"/>
    </row>
    <row r="56" spans="3:18" ht="12.75">
      <c r="C56" s="253"/>
      <c r="D56" s="253"/>
      <c r="E56" s="253"/>
      <c r="F56" s="253"/>
      <c r="G56" s="253"/>
      <c r="H56" s="253"/>
      <c r="I56" s="253"/>
      <c r="J56" s="253"/>
      <c r="K56" s="253"/>
      <c r="L56" s="253"/>
      <c r="M56" s="253"/>
      <c r="N56" s="253"/>
      <c r="Q56" s="43"/>
      <c r="R56" s="43"/>
    </row>
    <row r="57" spans="3:18" ht="12.75">
      <c r="C57" s="244"/>
      <c r="D57" s="245"/>
      <c r="E57" s="245"/>
      <c r="F57" s="245"/>
      <c r="G57" s="245"/>
      <c r="H57" s="245"/>
      <c r="I57" s="245"/>
      <c r="J57" s="245"/>
      <c r="K57" s="245"/>
      <c r="L57" s="245"/>
      <c r="M57" s="245"/>
      <c r="N57" s="245"/>
      <c r="Q57" s="43"/>
      <c r="R57" s="221"/>
    </row>
    <row r="58" spans="3:18" ht="12.75">
      <c r="C58" s="4"/>
      <c r="D58" s="196">
        <f>+D43-'Slide 1 Income Stmt'!D22</f>
        <v>0</v>
      </c>
      <c r="E58" s="196">
        <f>+E43-'Slide 1 Income Stmt'!E22</f>
        <v>0</v>
      </c>
      <c r="F58" s="5"/>
      <c r="G58" s="4"/>
      <c r="H58" s="5"/>
      <c r="I58" s="5"/>
      <c r="J58" s="196">
        <f>+J43-'Slide 1 Income Stmt'!H22</f>
        <v>0</v>
      </c>
      <c r="K58" s="196">
        <f>+K43-'Slide 1 Income Stmt'!I22</f>
        <v>0</v>
      </c>
      <c r="L58" s="20"/>
      <c r="M58" s="4"/>
      <c r="Q58" s="43"/>
      <c r="R58" s="221"/>
    </row>
    <row r="59" spans="14:18" ht="12.75">
      <c r="N59" s="5"/>
      <c r="Q59" s="43"/>
      <c r="R59" s="43"/>
    </row>
    <row r="60" spans="14:18" ht="12.75">
      <c r="N60" s="5"/>
      <c r="Q60" s="43"/>
      <c r="R60" s="43"/>
    </row>
    <row r="61" spans="3:18" ht="12.75">
      <c r="C61" s="212" t="s">
        <v>54</v>
      </c>
      <c r="N61" s="5"/>
      <c r="Q61" s="43"/>
      <c r="R61" s="43"/>
    </row>
    <row r="62" spans="14:18" ht="12.75">
      <c r="N62" s="5"/>
      <c r="Q62" s="43"/>
      <c r="R62" s="43"/>
    </row>
    <row r="63" spans="10:14" ht="12.75">
      <c r="J63" s="54"/>
      <c r="N63" s="5"/>
    </row>
    <row r="64" spans="8:14" ht="12.75">
      <c r="H64" s="204"/>
      <c r="N64" s="5"/>
    </row>
  </sheetData>
  <mergeCells count="15">
    <mergeCell ref="C57:N57"/>
    <mergeCell ref="A4:N4"/>
    <mergeCell ref="A5:N5"/>
    <mergeCell ref="A7:N7"/>
    <mergeCell ref="M10:N10"/>
    <mergeCell ref="G10:H10"/>
    <mergeCell ref="D9:H9"/>
    <mergeCell ref="J9:N9"/>
    <mergeCell ref="C56:N56"/>
    <mergeCell ref="A6:N6"/>
    <mergeCell ref="C51:N51"/>
    <mergeCell ref="C47:N47"/>
    <mergeCell ref="Q9:S9"/>
    <mergeCell ref="C49:N49"/>
    <mergeCell ref="C48:N48"/>
  </mergeCells>
  <printOptions horizontalCentered="1" verticalCentered="1"/>
  <pageMargins left="0.75" right="0.75" top="0.25" bottom="0.21" header="0.29" footer="0.5"/>
  <pageSetup fitToHeight="1" fitToWidth="1" horizontalDpi="600" verticalDpi="600" orientation="landscape" scale="92" r:id="rId1"/>
</worksheet>
</file>

<file path=xl/worksheets/sheet3.xml><?xml version="1.0" encoding="utf-8"?>
<worksheet xmlns="http://schemas.openxmlformats.org/spreadsheetml/2006/main" xmlns:r="http://schemas.openxmlformats.org/officeDocument/2006/relationships">
  <sheetPr codeName="Sheet112313">
    <pageSetUpPr fitToPage="1"/>
  </sheetPr>
  <dimension ref="A2:S56"/>
  <sheetViews>
    <sheetView showGridLines="0" zoomScale="115" zoomScaleNormal="115" zoomScaleSheetLayoutView="75" workbookViewId="0" topLeftCell="A13">
      <selection activeCell="R54" sqref="R54"/>
    </sheetView>
  </sheetViews>
  <sheetFormatPr defaultColWidth="9.140625" defaultRowHeight="12.75"/>
  <cols>
    <col min="1" max="1" width="1.421875" style="10" customWidth="1"/>
    <col min="2" max="2" width="3.421875" style="10" customWidth="1"/>
    <col min="3" max="3" width="87.421875" style="10" customWidth="1"/>
    <col min="4" max="5" width="16.28125" style="10" customWidth="1"/>
    <col min="6" max="6" width="1.421875" style="10" customWidth="1"/>
    <col min="7" max="7" width="2.7109375" style="10" customWidth="1"/>
    <col min="8" max="9" width="16.28125" style="10" hidden="1" customWidth="1"/>
    <col min="10" max="10" width="1.421875" style="10" hidden="1" customWidth="1"/>
    <col min="11" max="11" width="3.8515625" style="10" customWidth="1"/>
    <col min="12" max="12" width="7.8515625" style="10" customWidth="1"/>
    <col min="13" max="13" width="11.00390625" style="10" hidden="1" customWidth="1"/>
    <col min="14" max="14" width="11.421875" style="10" hidden="1" customWidth="1"/>
    <col min="15" max="15" width="7.8515625" style="10" customWidth="1"/>
    <col min="16" max="16" width="9.00390625" style="10" customWidth="1"/>
    <col min="17" max="17" width="5.57421875" style="204" customWidth="1"/>
    <col min="18" max="18" width="7.8515625" style="10" customWidth="1"/>
    <col min="19" max="19" width="16.00390625" style="10" bestFit="1" customWidth="1"/>
    <col min="20" max="16384" width="7.8515625" style="10" customWidth="1"/>
  </cols>
  <sheetData>
    <row r="1" ht="13.5" thickBot="1"/>
    <row r="2" spans="1:11" ht="13.5" thickTop="1">
      <c r="A2" s="40"/>
      <c r="B2" s="41"/>
      <c r="C2" s="41"/>
      <c r="D2" s="41"/>
      <c r="E2" s="41"/>
      <c r="F2" s="41"/>
      <c r="G2" s="41"/>
      <c r="H2" s="41"/>
      <c r="I2" s="41"/>
      <c r="J2" s="41"/>
      <c r="K2" s="42"/>
    </row>
    <row r="3" spans="1:11" ht="12.75">
      <c r="A3" s="6"/>
      <c r="B3" s="43"/>
      <c r="C3" s="43"/>
      <c r="D3" s="43"/>
      <c r="E3" s="43"/>
      <c r="F3" s="43"/>
      <c r="G3" s="43"/>
      <c r="H3" s="43"/>
      <c r="I3" s="43"/>
      <c r="J3" s="43"/>
      <c r="K3" s="44"/>
    </row>
    <row r="4" spans="1:11" ht="12.75">
      <c r="A4" s="246" t="s">
        <v>0</v>
      </c>
      <c r="B4" s="247"/>
      <c r="C4" s="247"/>
      <c r="D4" s="247"/>
      <c r="E4" s="247"/>
      <c r="F4" s="247"/>
      <c r="G4" s="247"/>
      <c r="H4" s="247"/>
      <c r="I4" s="247"/>
      <c r="J4" s="247"/>
      <c r="K4" s="81"/>
    </row>
    <row r="5" spans="1:11" ht="12.75">
      <c r="A5" s="248" t="s">
        <v>15</v>
      </c>
      <c r="B5" s="258"/>
      <c r="C5" s="258"/>
      <c r="D5" s="258"/>
      <c r="E5" s="258"/>
      <c r="F5" s="258"/>
      <c r="G5" s="258"/>
      <c r="H5" s="258"/>
      <c r="I5" s="258"/>
      <c r="J5" s="258"/>
      <c r="K5" s="81"/>
    </row>
    <row r="6" spans="1:11" ht="12.75">
      <c r="A6" s="248" t="s">
        <v>1</v>
      </c>
      <c r="B6" s="258"/>
      <c r="C6" s="258"/>
      <c r="D6" s="258"/>
      <c r="E6" s="258"/>
      <c r="F6" s="258"/>
      <c r="G6" s="258"/>
      <c r="H6" s="258"/>
      <c r="I6" s="258"/>
      <c r="J6" s="258"/>
      <c r="K6" s="85"/>
    </row>
    <row r="7" spans="1:11" ht="12.75">
      <c r="A7" s="223" t="s">
        <v>9</v>
      </c>
      <c r="B7" s="222"/>
      <c r="C7" s="222"/>
      <c r="D7" s="222"/>
      <c r="E7" s="222"/>
      <c r="F7" s="222"/>
      <c r="G7" s="222"/>
      <c r="H7" s="222"/>
      <c r="I7" s="222"/>
      <c r="J7" s="222"/>
      <c r="K7" s="81"/>
    </row>
    <row r="8" spans="1:11" ht="12.75">
      <c r="A8" s="102"/>
      <c r="B8" s="105"/>
      <c r="C8" s="105"/>
      <c r="D8" s="105"/>
      <c r="E8" s="105"/>
      <c r="F8" s="105"/>
      <c r="G8" s="105"/>
      <c r="H8" s="105"/>
      <c r="I8" s="105"/>
      <c r="J8" s="105"/>
      <c r="K8" s="2"/>
    </row>
    <row r="9" spans="1:11" ht="12.75">
      <c r="A9" s="248" t="s">
        <v>46</v>
      </c>
      <c r="B9" s="258"/>
      <c r="C9" s="258"/>
      <c r="D9" s="258"/>
      <c r="E9" s="258"/>
      <c r="F9" s="258"/>
      <c r="G9" s="258"/>
      <c r="H9" s="258"/>
      <c r="I9" s="258"/>
      <c r="J9" s="258"/>
      <c r="K9" s="1"/>
    </row>
    <row r="10" spans="1:11" ht="6.75" customHeight="1">
      <c r="A10" s="102"/>
      <c r="B10" s="4"/>
      <c r="C10" s="4"/>
      <c r="D10" s="104"/>
      <c r="E10" s="104"/>
      <c r="F10" s="104"/>
      <c r="G10" s="104"/>
      <c r="H10" s="104"/>
      <c r="I10" s="104"/>
      <c r="J10" s="104"/>
      <c r="K10" s="1"/>
    </row>
    <row r="11" spans="1:11" ht="12.75">
      <c r="A11" s="102"/>
      <c r="B11" s="4"/>
      <c r="C11" s="94"/>
      <c r="D11" s="7">
        <f>+'Slide 1 Income Stmt'!H10</f>
        <v>40786</v>
      </c>
      <c r="E11" s="180">
        <f>+'Slide 1 Income Stmt'!I10</f>
        <v>40421</v>
      </c>
      <c r="F11" s="97"/>
      <c r="G11" s="9"/>
      <c r="H11" s="55"/>
      <c r="I11" s="56"/>
      <c r="J11" s="9"/>
      <c r="K11" s="1"/>
    </row>
    <row r="12" spans="1:11" ht="4.5" customHeight="1">
      <c r="A12" s="102"/>
      <c r="B12" s="4"/>
      <c r="C12" s="11"/>
      <c r="D12" s="57"/>
      <c r="E12" s="58"/>
      <c r="F12" s="14"/>
      <c r="G12" s="5"/>
      <c r="H12" s="13"/>
      <c r="I12" s="15"/>
      <c r="J12" s="15"/>
      <c r="K12" s="1"/>
    </row>
    <row r="13" spans="1:11" ht="12.75">
      <c r="A13" s="102"/>
      <c r="B13" s="4" t="s">
        <v>39</v>
      </c>
      <c r="C13" s="11"/>
      <c r="D13" s="57"/>
      <c r="E13" s="58"/>
      <c r="F13" s="14"/>
      <c r="G13" s="5"/>
      <c r="H13" s="13"/>
      <c r="I13" s="15"/>
      <c r="J13" s="15"/>
      <c r="K13" s="1"/>
    </row>
    <row r="14" spans="1:16" ht="12.75">
      <c r="A14" s="102"/>
      <c r="B14" s="21"/>
      <c r="C14" s="21" t="s">
        <v>14</v>
      </c>
      <c r="D14" s="215">
        <v>33.7</v>
      </c>
      <c r="E14" s="68">
        <v>124.2</v>
      </c>
      <c r="F14" s="108"/>
      <c r="G14" s="4"/>
      <c r="H14" s="104"/>
      <c r="I14" s="4"/>
      <c r="J14" s="4"/>
      <c r="K14" s="1"/>
      <c r="P14" s="207"/>
    </row>
    <row r="15" spans="1:16" ht="12.75">
      <c r="A15" s="102"/>
      <c r="B15" s="21"/>
      <c r="C15" s="21" t="s">
        <v>12</v>
      </c>
      <c r="D15" s="79">
        <v>217.1</v>
      </c>
      <c r="E15" s="197">
        <v>212.4</v>
      </c>
      <c r="F15" s="108"/>
      <c r="G15" s="4"/>
      <c r="H15" s="104"/>
      <c r="I15" s="4"/>
      <c r="J15" s="4"/>
      <c r="K15" s="1"/>
      <c r="P15" s="207"/>
    </row>
    <row r="16" spans="1:16" ht="12.75">
      <c r="A16" s="102"/>
      <c r="B16" s="4"/>
      <c r="C16" s="21" t="s">
        <v>50</v>
      </c>
      <c r="D16" s="79">
        <v>422.8</v>
      </c>
      <c r="E16" s="197">
        <v>429.8</v>
      </c>
      <c r="F16" s="108"/>
      <c r="G16" s="5"/>
      <c r="H16" s="104"/>
      <c r="I16" s="18"/>
      <c r="J16" s="5"/>
      <c r="K16" s="1"/>
      <c r="P16" s="207"/>
    </row>
    <row r="17" spans="1:16" ht="12.75">
      <c r="A17" s="102"/>
      <c r="B17" s="4"/>
      <c r="C17" s="21" t="s">
        <v>27</v>
      </c>
      <c r="D17" s="79">
        <v>181.2</v>
      </c>
      <c r="E17" s="197">
        <v>177</v>
      </c>
      <c r="F17" s="108"/>
      <c r="G17" s="5"/>
      <c r="H17" s="104"/>
      <c r="I17" s="18"/>
      <c r="J17" s="5"/>
      <c r="K17" s="1"/>
      <c r="P17" s="207"/>
    </row>
    <row r="18" spans="1:16" ht="12.75">
      <c r="A18" s="102"/>
      <c r="B18" s="4"/>
      <c r="C18" s="21" t="s">
        <v>28</v>
      </c>
      <c r="D18" s="79">
        <v>52.7</v>
      </c>
      <c r="E18" s="197">
        <v>56.3</v>
      </c>
      <c r="F18" s="108"/>
      <c r="G18" s="5"/>
      <c r="H18" s="104"/>
      <c r="I18" s="18"/>
      <c r="J18" s="5"/>
      <c r="K18" s="1"/>
      <c r="P18" s="207"/>
    </row>
    <row r="19" spans="1:16" ht="12.75">
      <c r="A19" s="102"/>
      <c r="B19" s="4"/>
      <c r="C19" s="21" t="s">
        <v>29</v>
      </c>
      <c r="D19" s="79">
        <v>47.4</v>
      </c>
      <c r="E19" s="197">
        <v>50.5</v>
      </c>
      <c r="F19" s="108"/>
      <c r="G19" s="5"/>
      <c r="H19" s="104"/>
      <c r="I19" s="18"/>
      <c r="J19" s="5"/>
      <c r="K19" s="1"/>
      <c r="P19" s="207"/>
    </row>
    <row r="20" spans="1:16" ht="12.75">
      <c r="A20" s="102"/>
      <c r="B20" s="4"/>
      <c r="C20" s="21" t="s">
        <v>26</v>
      </c>
      <c r="D20" s="79">
        <v>152.6</v>
      </c>
      <c r="E20" s="197">
        <v>191.8</v>
      </c>
      <c r="F20" s="108"/>
      <c r="G20" s="5"/>
      <c r="H20" s="104"/>
      <c r="I20" s="20"/>
      <c r="J20" s="5"/>
      <c r="K20" s="1"/>
      <c r="P20" s="207"/>
    </row>
    <row r="21" spans="1:16" ht="12.75">
      <c r="A21" s="102"/>
      <c r="B21" s="4"/>
      <c r="C21" s="23" t="s">
        <v>30</v>
      </c>
      <c r="D21" s="79">
        <f>+D20+D19</f>
        <v>200</v>
      </c>
      <c r="E21" s="197">
        <f>+E20+E19</f>
        <v>242.3</v>
      </c>
      <c r="F21" s="108"/>
      <c r="G21" s="5"/>
      <c r="H21" s="104"/>
      <c r="I21" s="20"/>
      <c r="J21" s="5"/>
      <c r="K21" s="1"/>
      <c r="P21" s="207"/>
    </row>
    <row r="22" spans="1:16" ht="12.75">
      <c r="A22" s="102"/>
      <c r="B22" s="4"/>
      <c r="C22" s="21" t="s">
        <v>31</v>
      </c>
      <c r="D22" s="79">
        <v>55.8</v>
      </c>
      <c r="E22" s="197">
        <f>0.9+55.1</f>
        <v>56</v>
      </c>
      <c r="F22" s="108"/>
      <c r="G22" s="5"/>
      <c r="H22" s="104"/>
      <c r="I22" s="20"/>
      <c r="J22" s="5"/>
      <c r="K22" s="1"/>
      <c r="P22" s="207"/>
    </row>
    <row r="23" spans="1:19" ht="12.75">
      <c r="A23" s="102"/>
      <c r="B23" s="4"/>
      <c r="C23" s="21" t="s">
        <v>47</v>
      </c>
      <c r="D23" s="79">
        <f>+D21-D14</f>
        <v>166.3</v>
      </c>
      <c r="E23" s="197">
        <f>+E21-E14</f>
        <v>118.10000000000001</v>
      </c>
      <c r="F23" s="108"/>
      <c r="G23" s="5"/>
      <c r="H23" s="104"/>
      <c r="I23" s="20"/>
      <c r="J23" s="5"/>
      <c r="K23" s="1"/>
      <c r="P23" s="207"/>
      <c r="S23" s="188"/>
    </row>
    <row r="24" spans="1:11" ht="4.5" customHeight="1">
      <c r="A24" s="102"/>
      <c r="B24" s="4"/>
      <c r="C24" s="11"/>
      <c r="D24" s="66"/>
      <c r="E24" s="185"/>
      <c r="F24" s="14"/>
      <c r="G24" s="5"/>
      <c r="H24" s="13"/>
      <c r="I24" s="15"/>
      <c r="J24" s="15"/>
      <c r="K24" s="1"/>
    </row>
    <row r="25" spans="1:11" ht="12.75">
      <c r="A25" s="102"/>
      <c r="B25" s="4" t="s">
        <v>80</v>
      </c>
      <c r="C25" s="11"/>
      <c r="D25" s="66"/>
      <c r="E25" s="185"/>
      <c r="F25" s="14"/>
      <c r="G25" s="5"/>
      <c r="H25" s="13"/>
      <c r="I25" s="15"/>
      <c r="J25" s="15"/>
      <c r="K25" s="1"/>
    </row>
    <row r="26" spans="1:16" ht="12.75">
      <c r="A26" s="102"/>
      <c r="B26" s="21"/>
      <c r="C26" s="21" t="s">
        <v>51</v>
      </c>
      <c r="D26" s="79">
        <v>9.6</v>
      </c>
      <c r="E26" s="197">
        <v>18.4</v>
      </c>
      <c r="F26" s="108"/>
      <c r="G26" s="5"/>
      <c r="H26" s="176"/>
      <c r="I26" s="18"/>
      <c r="J26" s="5"/>
      <c r="K26" s="1"/>
      <c r="P26" s="207"/>
    </row>
    <row r="27" spans="1:19" ht="12.75">
      <c r="A27" s="102"/>
      <c r="B27" s="21"/>
      <c r="C27" s="21" t="s">
        <v>38</v>
      </c>
      <c r="D27" s="79">
        <v>1.2</v>
      </c>
      <c r="E27" s="197">
        <v>3.9</v>
      </c>
      <c r="F27" s="108"/>
      <c r="G27" s="5"/>
      <c r="H27" s="176"/>
      <c r="I27" s="18"/>
      <c r="J27" s="5"/>
      <c r="K27" s="1"/>
      <c r="P27" s="207"/>
      <c r="S27" s="220"/>
    </row>
    <row r="28" spans="1:19" ht="4.5" customHeight="1">
      <c r="A28" s="102"/>
      <c r="B28" s="4"/>
      <c r="C28" s="11"/>
      <c r="D28" s="66"/>
      <c r="E28" s="185"/>
      <c r="F28" s="14"/>
      <c r="G28" s="5"/>
      <c r="H28" s="13"/>
      <c r="I28" s="15"/>
      <c r="J28" s="15"/>
      <c r="K28" s="1"/>
      <c r="P28" s="207"/>
      <c r="S28" s="220"/>
    </row>
    <row r="29" spans="1:19" ht="12.75">
      <c r="A29" s="102"/>
      <c r="B29" s="21" t="s">
        <v>16</v>
      </c>
      <c r="C29" s="43"/>
      <c r="D29" s="79">
        <v>715.1</v>
      </c>
      <c r="E29" s="197">
        <v>792.3</v>
      </c>
      <c r="F29" s="108"/>
      <c r="G29" s="5"/>
      <c r="H29" s="104"/>
      <c r="I29" s="47"/>
      <c r="J29" s="5"/>
      <c r="K29" s="1"/>
      <c r="P29" s="207"/>
      <c r="S29" s="220"/>
    </row>
    <row r="30" spans="1:19" ht="6" customHeight="1">
      <c r="A30" s="102"/>
      <c r="B30" s="4"/>
      <c r="C30" s="13"/>
      <c r="D30" s="59"/>
      <c r="E30" s="60"/>
      <c r="F30" s="61"/>
      <c r="G30" s="5"/>
      <c r="H30" s="20"/>
      <c r="I30" s="20"/>
      <c r="J30" s="5"/>
      <c r="K30" s="1"/>
      <c r="S30" s="220"/>
    </row>
    <row r="31" spans="1:19" ht="12.75">
      <c r="A31" s="102"/>
      <c r="B31" s="4"/>
      <c r="C31" s="21"/>
      <c r="D31" s="62"/>
      <c r="E31" s="20"/>
      <c r="F31" s="5"/>
      <c r="G31" s="5"/>
      <c r="H31" s="20"/>
      <c r="I31" s="20"/>
      <c r="J31" s="5"/>
      <c r="K31" s="1"/>
      <c r="S31" s="220"/>
    </row>
    <row r="32" spans="1:11" ht="12.75">
      <c r="A32" s="248" t="s">
        <v>13</v>
      </c>
      <c r="B32" s="258"/>
      <c r="C32" s="258"/>
      <c r="D32" s="258"/>
      <c r="E32" s="258"/>
      <c r="F32" s="258"/>
      <c r="G32" s="258"/>
      <c r="H32" s="258"/>
      <c r="I32" s="258"/>
      <c r="J32" s="258"/>
      <c r="K32" s="1"/>
    </row>
    <row r="33" spans="1:14" ht="12.75">
      <c r="A33" s="102"/>
      <c r="B33" s="4"/>
      <c r="C33" s="23"/>
      <c r="D33" s="62"/>
      <c r="E33" s="62"/>
      <c r="F33" s="31"/>
      <c r="G33" s="31"/>
      <c r="H33" s="62"/>
      <c r="I33" s="62"/>
      <c r="J33" s="31"/>
      <c r="K33" s="63"/>
      <c r="M33" s="62"/>
      <c r="N33" s="62"/>
    </row>
    <row r="34" spans="1:14" ht="12.75" customHeight="1">
      <c r="A34" s="102"/>
      <c r="B34" s="4"/>
      <c r="C34" s="64"/>
      <c r="D34" s="256" t="s">
        <v>2</v>
      </c>
      <c r="E34" s="260"/>
      <c r="F34" s="257"/>
      <c r="G34" s="31"/>
      <c r="H34" s="256" t="s">
        <v>2</v>
      </c>
      <c r="I34" s="260"/>
      <c r="J34" s="257"/>
      <c r="K34" s="63"/>
      <c r="M34" s="256" t="s">
        <v>2</v>
      </c>
      <c r="N34" s="257"/>
    </row>
    <row r="35" spans="1:14" ht="12.75">
      <c r="A35" s="102"/>
      <c r="B35" s="4"/>
      <c r="C35" s="23"/>
      <c r="D35" s="65">
        <f>+'Slide 1 Income Stmt'!H10</f>
        <v>40786</v>
      </c>
      <c r="E35" s="80">
        <f>+'Slide 1 Income Stmt'!I10</f>
        <v>40421</v>
      </c>
      <c r="F35" s="109"/>
      <c r="G35" s="31"/>
      <c r="H35" s="65">
        <f>+'Slide 1 Income Stmt'!H10</f>
        <v>40786</v>
      </c>
      <c r="I35" s="192">
        <f>+'Slide 1 Income Stmt'!I10</f>
        <v>40421</v>
      </c>
      <c r="J35" s="109"/>
      <c r="K35" s="63"/>
      <c r="M35" s="65">
        <v>40421</v>
      </c>
      <c r="N35" s="193">
        <v>40056</v>
      </c>
    </row>
    <row r="36" spans="1:14" ht="12.75">
      <c r="A36" s="102"/>
      <c r="B36" s="4"/>
      <c r="C36" s="23"/>
      <c r="D36" s="66"/>
      <c r="E36" s="185"/>
      <c r="F36" s="67"/>
      <c r="G36" s="31"/>
      <c r="H36" s="66"/>
      <c r="I36" s="185"/>
      <c r="J36" s="67"/>
      <c r="K36" s="63"/>
      <c r="M36" s="66"/>
      <c r="N36" s="112"/>
    </row>
    <row r="37" spans="1:14" ht="12.75">
      <c r="A37" s="102"/>
      <c r="B37" s="4"/>
      <c r="C37" s="23"/>
      <c r="D37" s="66"/>
      <c r="E37" s="185"/>
      <c r="F37" s="67"/>
      <c r="G37" s="31"/>
      <c r="H37" s="66"/>
      <c r="I37" s="185"/>
      <c r="J37" s="67"/>
      <c r="K37" s="63"/>
      <c r="M37" s="66"/>
      <c r="N37" s="113"/>
    </row>
    <row r="38" spans="1:16" ht="12.75">
      <c r="A38" s="102"/>
      <c r="B38" s="4"/>
      <c r="C38" s="23" t="s">
        <v>68</v>
      </c>
      <c r="D38" s="78">
        <f aca="true" t="shared" si="0" ref="D38:E40">H38-M38</f>
        <v>-49.3</v>
      </c>
      <c r="E38" s="68">
        <f t="shared" si="0"/>
        <v>-73.1</v>
      </c>
      <c r="F38" s="108"/>
      <c r="G38" s="31"/>
      <c r="H38" s="78">
        <v>-49.3</v>
      </c>
      <c r="I38" s="68">
        <v>-73.1</v>
      </c>
      <c r="J38" s="108"/>
      <c r="K38" s="63"/>
      <c r="M38" s="78"/>
      <c r="N38" s="194"/>
      <c r="P38" s="207"/>
    </row>
    <row r="39" spans="1:16" ht="12.75">
      <c r="A39" s="102"/>
      <c r="B39" s="4"/>
      <c r="C39" s="23" t="s">
        <v>34</v>
      </c>
      <c r="D39" s="79">
        <f t="shared" si="0"/>
        <v>7.2</v>
      </c>
      <c r="E39" s="197">
        <f t="shared" si="0"/>
        <v>13</v>
      </c>
      <c r="F39" s="108"/>
      <c r="G39" s="31"/>
      <c r="H39" s="79">
        <v>7.2</v>
      </c>
      <c r="I39" s="197">
        <v>13</v>
      </c>
      <c r="J39" s="108"/>
      <c r="K39" s="63"/>
      <c r="M39" s="79"/>
      <c r="N39" s="114"/>
      <c r="P39" s="207"/>
    </row>
    <row r="40" spans="1:16" ht="12.75" customHeight="1">
      <c r="A40" s="102"/>
      <c r="B40" s="4"/>
      <c r="C40" s="23" t="s">
        <v>35</v>
      </c>
      <c r="D40" s="79">
        <f t="shared" si="0"/>
        <v>11.5</v>
      </c>
      <c r="E40" s="197">
        <f t="shared" si="0"/>
        <v>10.8</v>
      </c>
      <c r="F40" s="108"/>
      <c r="G40" s="31"/>
      <c r="H40" s="79">
        <v>11.5</v>
      </c>
      <c r="I40" s="197">
        <v>10.8</v>
      </c>
      <c r="J40" s="108"/>
      <c r="K40" s="63"/>
      <c r="M40" s="79"/>
      <c r="N40" s="114"/>
      <c r="P40" s="207"/>
    </row>
    <row r="41" spans="1:14" ht="7.5" customHeight="1">
      <c r="A41" s="102"/>
      <c r="B41" s="4"/>
      <c r="C41" s="23"/>
      <c r="D41" s="79"/>
      <c r="E41" s="198"/>
      <c r="F41" s="108"/>
      <c r="G41" s="31"/>
      <c r="H41" s="79"/>
      <c r="I41" s="198"/>
      <c r="J41" s="108"/>
      <c r="K41" s="63"/>
      <c r="M41" s="79"/>
      <c r="N41" s="115"/>
    </row>
    <row r="42" spans="1:14" ht="6" customHeight="1">
      <c r="A42" s="102"/>
      <c r="B42" s="4"/>
      <c r="C42" s="23"/>
      <c r="D42" s="69"/>
      <c r="E42" s="197"/>
      <c r="F42" s="108"/>
      <c r="G42" s="31"/>
      <c r="H42" s="69"/>
      <c r="I42" s="197"/>
      <c r="J42" s="108"/>
      <c r="K42" s="63"/>
      <c r="M42" s="69"/>
      <c r="N42" s="114"/>
    </row>
    <row r="43" spans="1:18" ht="13.5" thickBot="1">
      <c r="A43" s="102"/>
      <c r="B43" s="4"/>
      <c r="C43" s="23" t="s">
        <v>79</v>
      </c>
      <c r="D43" s="70">
        <f>+D38-SUM(D39:D40)</f>
        <v>-68</v>
      </c>
      <c r="E43" s="199">
        <f>+E38-SUM(E39:E40)</f>
        <v>-96.89999999999999</v>
      </c>
      <c r="F43" s="108"/>
      <c r="G43" s="31"/>
      <c r="H43" s="70">
        <f>+H38-SUM(H39:H41)</f>
        <v>-68</v>
      </c>
      <c r="I43" s="199">
        <f>+I38-SUM(I39:I41)</f>
        <v>-96.89999999999999</v>
      </c>
      <c r="J43" s="108"/>
      <c r="K43" s="63"/>
      <c r="M43" s="70">
        <f>+M38-SUM(M39:M40)</f>
        <v>0</v>
      </c>
      <c r="N43" s="116">
        <f>+N38-SUM(N39:N40)</f>
        <v>0</v>
      </c>
      <c r="P43" s="207"/>
      <c r="R43" s="205"/>
    </row>
    <row r="44" spans="1:14" ht="6" customHeight="1" thickTop="1">
      <c r="A44" s="102"/>
      <c r="B44" s="4"/>
      <c r="C44" s="64"/>
      <c r="D44" s="59"/>
      <c r="E44" s="60"/>
      <c r="F44" s="61"/>
      <c r="G44" s="31"/>
      <c r="H44" s="59"/>
      <c r="I44" s="60"/>
      <c r="J44" s="61"/>
      <c r="K44" s="63"/>
      <c r="M44" s="59"/>
      <c r="N44" s="61"/>
    </row>
    <row r="45" spans="1:14" ht="12.75">
      <c r="A45" s="6"/>
      <c r="B45" s="4"/>
      <c r="C45" s="23"/>
      <c r="D45" s="62"/>
      <c r="E45" s="62"/>
      <c r="F45" s="31"/>
      <c r="G45" s="31"/>
      <c r="H45" s="62"/>
      <c r="I45" s="62"/>
      <c r="J45" s="31"/>
      <c r="K45" s="63"/>
      <c r="M45" s="62"/>
      <c r="N45" s="62"/>
    </row>
    <row r="46" spans="1:17" s="48" customFormat="1" ht="35.25" customHeight="1">
      <c r="A46" s="37"/>
      <c r="B46" s="71" t="s">
        <v>4</v>
      </c>
      <c r="C46" s="237" t="s">
        <v>25</v>
      </c>
      <c r="D46" s="237"/>
      <c r="E46" s="237"/>
      <c r="F46" s="237"/>
      <c r="G46" s="237"/>
      <c r="H46" s="237"/>
      <c r="I46" s="237"/>
      <c r="J46" s="237"/>
      <c r="K46" s="38"/>
      <c r="M46" s="195"/>
      <c r="Q46" s="208"/>
    </row>
    <row r="47" spans="1:17" s="48" customFormat="1" ht="5.25" customHeight="1">
      <c r="A47" s="37"/>
      <c r="B47" s="71"/>
      <c r="C47" s="202"/>
      <c r="D47" s="203"/>
      <c r="E47" s="203"/>
      <c r="F47" s="203"/>
      <c r="G47" s="203"/>
      <c r="H47" s="203"/>
      <c r="I47" s="203"/>
      <c r="J47" s="203"/>
      <c r="K47" s="38"/>
      <c r="Q47" s="208"/>
    </row>
    <row r="48" spans="1:11" ht="47.25" customHeight="1">
      <c r="A48" s="6"/>
      <c r="B48" s="71" t="s">
        <v>23</v>
      </c>
      <c r="C48" s="237" t="s">
        <v>53</v>
      </c>
      <c r="D48" s="237"/>
      <c r="E48" s="237"/>
      <c r="F48" s="237"/>
      <c r="G48" s="237"/>
      <c r="H48" s="237"/>
      <c r="I48" s="237"/>
      <c r="J48" s="237"/>
      <c r="K48" s="1"/>
    </row>
    <row r="49" spans="1:11" ht="5.25" customHeight="1">
      <c r="A49" s="6"/>
      <c r="B49" s="3"/>
      <c r="C49" s="200"/>
      <c r="D49" s="200"/>
      <c r="E49" s="200"/>
      <c r="F49" s="126"/>
      <c r="G49" s="126"/>
      <c r="H49" s="200"/>
      <c r="I49" s="200"/>
      <c r="J49" s="201"/>
      <c r="K49" s="1"/>
    </row>
    <row r="50" spans="1:11" ht="30.75" customHeight="1" thickBot="1">
      <c r="A50" s="49"/>
      <c r="B50" s="172" t="s">
        <v>36</v>
      </c>
      <c r="C50" s="261" t="s">
        <v>78</v>
      </c>
      <c r="D50" s="261"/>
      <c r="E50" s="261"/>
      <c r="F50" s="261"/>
      <c r="G50" s="261"/>
      <c r="H50" s="261"/>
      <c r="I50" s="261"/>
      <c r="J50" s="261"/>
      <c r="K50" s="52"/>
    </row>
    <row r="51" ht="13.5" thickTop="1">
      <c r="J51" s="53"/>
    </row>
    <row r="52" spans="10:13" ht="12.75">
      <c r="J52" s="53"/>
      <c r="M52" s="205"/>
    </row>
    <row r="53" spans="2:10" ht="12.75">
      <c r="B53" s="39"/>
      <c r="C53" s="259"/>
      <c r="D53" s="259"/>
      <c r="E53" s="259"/>
      <c r="F53" s="259"/>
      <c r="G53" s="259"/>
      <c r="H53" s="259"/>
      <c r="I53" s="259"/>
      <c r="J53" s="259"/>
    </row>
    <row r="54" ht="30.75" customHeight="1">
      <c r="J54" s="53"/>
    </row>
    <row r="55" ht="12.75">
      <c r="J55" s="53"/>
    </row>
    <row r="56" ht="12.75" customHeight="1">
      <c r="J56" s="53"/>
    </row>
    <row r="58" ht="30.75" customHeight="1"/>
    <row r="60" ht="49.5" customHeight="1"/>
  </sheetData>
  <mergeCells count="13">
    <mergeCell ref="C53:J53"/>
    <mergeCell ref="A32:J32"/>
    <mergeCell ref="D34:F34"/>
    <mergeCell ref="H34:J34"/>
    <mergeCell ref="C46:J46"/>
    <mergeCell ref="C50:J50"/>
    <mergeCell ref="C48:J48"/>
    <mergeCell ref="M34:N34"/>
    <mergeCell ref="A4:J4"/>
    <mergeCell ref="A5:J5"/>
    <mergeCell ref="A7:J7"/>
    <mergeCell ref="A9:J9"/>
    <mergeCell ref="A6:J6"/>
  </mergeCells>
  <printOptions horizontalCentered="1" verticalCentered="1"/>
  <pageMargins left="0.5" right="0.5" top="0.25" bottom="0.21" header="0.29" footer="0.5"/>
  <pageSetup fitToHeight="1" fitToWidth="1" horizontalDpi="600" verticalDpi="600" orientation="landscape"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Scholastic,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Scholastic User</dc:creator>
  <cp:keywords/>
  <dc:description/>
  <cp:lastModifiedBy>russetho</cp:lastModifiedBy>
  <cp:lastPrinted>2011-09-19T18:39:10Z</cp:lastPrinted>
  <dcterms:created xsi:type="dcterms:W3CDTF">2003-03-18T15:42:17Z</dcterms:created>
  <dcterms:modified xsi:type="dcterms:W3CDTF">2011-09-22T11:06:20Z</dcterms:modified>
  <cp:category/>
  <cp:version/>
  <cp:contentType/>
  <cp:contentStatus/>
</cp:coreProperties>
</file>